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4. Compliance Templates\Utilization Plan\"/>
    </mc:Choice>
  </mc:AlternateContent>
  <xr:revisionPtr revIDLastSave="0" documentId="13_ncr:1_{2B072F44-CC56-479B-A31C-8E78CDAE432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endor Utilization Plan" sheetId="5" r:id="rId1"/>
    <sheet name="Utilization Plan" sheetId="3" state="veryHidden" r:id="rId2"/>
  </sheets>
  <definedNames>
    <definedName name="_xlnm.Print_Area" localSheetId="1">'Utilization Plan'!$A$8:$AB$68</definedName>
    <definedName name="_xlnm.Print_Area" localSheetId="0">'Vendor Utilization Plan'!$A$1:$S$58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6" i="3" l="1" a="1"/>
  <c r="A56" i="3" s="1"/>
  <c r="E16" i="3" a="1"/>
  <c r="E16" i="3" s="1"/>
  <c r="E15" i="3" a="1"/>
  <c r="E15" i="3" s="1"/>
  <c r="D35" i="5"/>
  <c r="D33" i="5" s="1"/>
  <c r="V46" i="3"/>
  <c r="V47" i="3"/>
  <c r="V48" i="3"/>
  <c r="V49" i="3"/>
  <c r="V50" i="3"/>
  <c r="V51" i="3"/>
  <c r="V52" i="3"/>
  <c r="V53" i="3"/>
  <c r="V45" i="3"/>
  <c r="V44" i="3"/>
  <c r="M19" i="5"/>
  <c r="M20" i="5"/>
  <c r="M21" i="5"/>
  <c r="M22" i="5"/>
  <c r="M23" i="5"/>
  <c r="M24" i="5"/>
  <c r="M25" i="5"/>
  <c r="M26" i="5"/>
  <c r="M27" i="5"/>
  <c r="M18" i="5"/>
  <c r="J40" i="5"/>
  <c r="J49" i="5"/>
  <c r="J42" i="5"/>
  <c r="J43" i="5"/>
  <c r="J44" i="5"/>
  <c r="J45" i="5"/>
  <c r="J46" i="5"/>
  <c r="J47" i="5"/>
  <c r="J48" i="5"/>
  <c r="J41" i="5"/>
  <c r="AD34" i="3"/>
  <c r="AG34" i="3" s="1"/>
  <c r="AD36" i="3"/>
  <c r="AG36" i="3" s="1"/>
  <c r="AG37" i="3"/>
  <c r="V54" i="3" l="1"/>
  <c r="A38" i="3"/>
  <c r="A40" i="3"/>
  <c r="A57" i="3" a="1"/>
  <c r="A57" i="3" s="1"/>
  <c r="A66" i="3"/>
  <c r="V21" i="3"/>
  <c r="N46" i="3" l="1" a="1"/>
  <c r="N46" i="3" s="1"/>
  <c r="K46" i="3" s="1"/>
  <c r="N47" i="3" a="1"/>
  <c r="N47" i="3" s="1"/>
  <c r="K47" i="3" s="1"/>
  <c r="N48" i="3" a="1"/>
  <c r="N48" i="3" s="1"/>
  <c r="K48" i="3" s="1"/>
  <c r="N49" i="3" a="1"/>
  <c r="N49" i="3" s="1"/>
  <c r="K49" i="3" s="1"/>
  <c r="N50" i="3" a="1"/>
  <c r="N50" i="3" s="1"/>
  <c r="K50" i="3" s="1"/>
  <c r="N51" i="3" a="1"/>
  <c r="N51" i="3" s="1"/>
  <c r="N52" i="3" a="1"/>
  <c r="N52" i="3" s="1"/>
  <c r="N53" i="3" a="1"/>
  <c r="N53" i="3" s="1"/>
  <c r="N45" i="3" a="1"/>
  <c r="N45" i="3" s="1"/>
  <c r="K45" i="3" s="1"/>
  <c r="N44" i="3" a="1"/>
  <c r="N44" i="3" s="1"/>
  <c r="Z46" i="3" a="1"/>
  <c r="Z46" i="3" s="1"/>
  <c r="Z47" i="3" a="1"/>
  <c r="Z47" i="3" s="1"/>
  <c r="Z48" i="3" a="1"/>
  <c r="Z48" i="3" s="1"/>
  <c r="Z49" i="3" a="1"/>
  <c r="Z49" i="3" s="1"/>
  <c r="Z50" i="3" a="1"/>
  <c r="Z50" i="3" s="1"/>
  <c r="Z51" i="3" a="1"/>
  <c r="Z51" i="3" s="1"/>
  <c r="Z52" i="3" a="1"/>
  <c r="Z52" i="3" s="1"/>
  <c r="Z53" i="3" a="1"/>
  <c r="Z53" i="3" s="1"/>
  <c r="Z45" i="3" a="1"/>
  <c r="Z45" i="3" s="1"/>
  <c r="Z44" i="3" a="1"/>
  <c r="Z44" i="3" s="1"/>
  <c r="X46" i="3" a="1"/>
  <c r="X46" i="3" s="1"/>
  <c r="X47" i="3" a="1"/>
  <c r="X47" i="3" s="1"/>
  <c r="X48" i="3" a="1"/>
  <c r="X48" i="3" s="1"/>
  <c r="X49" i="3" a="1"/>
  <c r="X49" i="3" s="1"/>
  <c r="X50" i="3" a="1"/>
  <c r="X50" i="3" s="1"/>
  <c r="X51" i="3" a="1"/>
  <c r="X51" i="3" s="1"/>
  <c r="X52" i="3" a="1"/>
  <c r="X52" i="3" s="1"/>
  <c r="X53" i="3" a="1"/>
  <c r="X53" i="3" s="1"/>
  <c r="X45" i="3" a="1"/>
  <c r="X45" i="3" s="1"/>
  <c r="X44" i="3" a="1"/>
  <c r="X44" i="3" s="1"/>
  <c r="Y46" i="3" a="1"/>
  <c r="Y46" i="3" s="1"/>
  <c r="Y47" i="3" a="1"/>
  <c r="Y47" i="3" s="1"/>
  <c r="Y48" i="3" a="1"/>
  <c r="Y48" i="3" s="1"/>
  <c r="Y49" i="3" a="1"/>
  <c r="Y49" i="3" s="1"/>
  <c r="Y50" i="3" a="1"/>
  <c r="Y50" i="3" s="1"/>
  <c r="Y51" i="3" a="1"/>
  <c r="Y51" i="3" s="1"/>
  <c r="Y52" i="3" a="1"/>
  <c r="Y52" i="3" s="1"/>
  <c r="Y53" i="3" a="1"/>
  <c r="Y53" i="3" s="1"/>
  <c r="Y45" i="3" a="1"/>
  <c r="Y45" i="3" s="1"/>
  <c r="Y44" i="3" a="1"/>
  <c r="Y44" i="3" s="1"/>
  <c r="P25" i="3" a="1"/>
  <c r="P25" i="3" s="1"/>
  <c r="P26" i="3" a="1"/>
  <c r="P26" i="3" s="1"/>
  <c r="P27" i="3" a="1"/>
  <c r="P27" i="3" s="1"/>
  <c r="P28" i="3" a="1"/>
  <c r="P28" i="3" s="1"/>
  <c r="P29" i="3" a="1"/>
  <c r="P29" i="3" s="1"/>
  <c r="P30" i="3" a="1"/>
  <c r="P30" i="3" s="1"/>
  <c r="P31" i="3" a="1"/>
  <c r="P31" i="3" s="1"/>
  <c r="P32" i="3" a="1"/>
  <c r="P32" i="3" s="1"/>
  <c r="P33" i="3" a="1"/>
  <c r="P33" i="3" s="1"/>
  <c r="P24" i="3" a="1"/>
  <c r="P24" i="3" s="1"/>
  <c r="Z25" i="3" a="1"/>
  <c r="Z25" i="3" s="1"/>
  <c r="Z26" i="3" a="1"/>
  <c r="Z26" i="3" s="1"/>
  <c r="Z27" i="3" a="1"/>
  <c r="Z27" i="3" s="1"/>
  <c r="Z28" i="3" a="1"/>
  <c r="Z28" i="3" s="1"/>
  <c r="Z29" i="3" a="1"/>
  <c r="Z29" i="3" s="1"/>
  <c r="Z30" i="3" a="1"/>
  <c r="Z30" i="3" s="1"/>
  <c r="Z31" i="3" a="1"/>
  <c r="Z31" i="3" s="1"/>
  <c r="Z32" i="3" a="1"/>
  <c r="Z32" i="3" s="1"/>
  <c r="Z33" i="3" a="1"/>
  <c r="Z33" i="3" s="1"/>
  <c r="Z24" i="3" a="1"/>
  <c r="Z24" i="3" s="1"/>
  <c r="Y25" i="3"/>
  <c r="Y26" i="3"/>
  <c r="Y27" i="3"/>
  <c r="Y28" i="3"/>
  <c r="Y29" i="3"/>
  <c r="Y30" i="3"/>
  <c r="Y31" i="3"/>
  <c r="Y32" i="3"/>
  <c r="Y33" i="3"/>
  <c r="Y24" i="3"/>
  <c r="X25" i="3"/>
  <c r="X26" i="3"/>
  <c r="X27" i="3"/>
  <c r="X28" i="3"/>
  <c r="X29" i="3"/>
  <c r="X30" i="3"/>
  <c r="X31" i="3"/>
  <c r="X32" i="3"/>
  <c r="X33" i="3"/>
  <c r="X24" i="3"/>
  <c r="M10" i="3" l="1"/>
  <c r="M11" i="3" s="1"/>
  <c r="AJ34" i="3" s="1"/>
  <c r="F46" i="3"/>
  <c r="F47" i="3"/>
  <c r="F48" i="3"/>
  <c r="F49" i="3"/>
  <c r="F50" i="3"/>
  <c r="F51" i="3"/>
  <c r="F52" i="3"/>
  <c r="F53" i="3"/>
  <c r="F45" i="3"/>
  <c r="F44" i="3"/>
  <c r="A46" i="3" a="1"/>
  <c r="A46" i="3" s="1"/>
  <c r="A47" i="3" a="1"/>
  <c r="A47" i="3" s="1"/>
  <c r="A48" i="3" a="1"/>
  <c r="A48" i="3" s="1"/>
  <c r="A49" i="3" a="1"/>
  <c r="A49" i="3" s="1"/>
  <c r="A50" i="3" a="1"/>
  <c r="A50" i="3" s="1"/>
  <c r="A51" i="3" a="1"/>
  <c r="A51" i="3" s="1"/>
  <c r="A52" i="3" a="1"/>
  <c r="A52" i="3" s="1"/>
  <c r="A53" i="3" a="1"/>
  <c r="A53" i="3" s="1"/>
  <c r="A45" i="3" a="1"/>
  <c r="A45" i="3" s="1"/>
  <c r="A44" i="3" a="1"/>
  <c r="A44" i="3" s="1"/>
  <c r="M20" i="3" a="1"/>
  <c r="M20" i="3" s="1"/>
  <c r="M19" i="3" a="1"/>
  <c r="M19" i="3" s="1"/>
  <c r="E11" i="3" a="1"/>
  <c r="E11" i="3" s="1"/>
  <c r="E13" i="3" a="1"/>
  <c r="E13" i="3" s="1"/>
  <c r="A24" i="3" a="1"/>
  <c r="A24" i="3" s="1"/>
  <c r="A25" i="3" a="1"/>
  <c r="A25" i="3" s="1"/>
  <c r="F25" i="3"/>
  <c r="G25" i="3"/>
  <c r="H25" i="3"/>
  <c r="I25" i="3"/>
  <c r="F26" i="3"/>
  <c r="G26" i="3"/>
  <c r="H26" i="3"/>
  <c r="I26" i="3"/>
  <c r="F27" i="3"/>
  <c r="G27" i="3"/>
  <c r="H27" i="3"/>
  <c r="I27" i="3"/>
  <c r="F28" i="3"/>
  <c r="G28" i="3"/>
  <c r="H28" i="3"/>
  <c r="I28" i="3"/>
  <c r="F29" i="3"/>
  <c r="G29" i="3"/>
  <c r="H29" i="3"/>
  <c r="I29" i="3"/>
  <c r="F30" i="3"/>
  <c r="G30" i="3"/>
  <c r="H30" i="3"/>
  <c r="I30" i="3"/>
  <c r="F31" i="3"/>
  <c r="G31" i="3"/>
  <c r="H31" i="3"/>
  <c r="I31" i="3"/>
  <c r="F32" i="3"/>
  <c r="G32" i="3"/>
  <c r="H32" i="3"/>
  <c r="I32" i="3"/>
  <c r="F33" i="3"/>
  <c r="G33" i="3"/>
  <c r="H33" i="3"/>
  <c r="I33" i="3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I24" i="3"/>
  <c r="H24" i="3"/>
  <c r="G24" i="3"/>
  <c r="F24" i="3"/>
  <c r="G50" i="5"/>
  <c r="S33" i="3" l="1"/>
  <c r="Q51" i="3"/>
  <c r="Q50" i="3"/>
  <c r="S26" i="3"/>
  <c r="S25" i="3"/>
  <c r="Q52" i="3"/>
  <c r="S32" i="3"/>
  <c r="S27" i="3"/>
  <c r="S24" i="3"/>
  <c r="Q53" i="3"/>
  <c r="S28" i="3"/>
  <c r="Q46" i="3"/>
  <c r="Q45" i="3"/>
  <c r="S29" i="3"/>
  <c r="Q47" i="3"/>
  <c r="Q44" i="3"/>
  <c r="S30" i="3"/>
  <c r="Q48" i="3"/>
  <c r="S31" i="3"/>
  <c r="Q49" i="3"/>
  <c r="AJ36" i="3"/>
  <c r="O32" i="5"/>
  <c r="O33" i="5"/>
  <c r="N54" i="3"/>
  <c r="K34" i="5"/>
  <c r="K33" i="5"/>
  <c r="K32" i="5"/>
  <c r="J28" i="5"/>
  <c r="O34" i="5" l="1"/>
  <c r="O35" i="5" s="1"/>
  <c r="K35" i="5"/>
  <c r="J50" i="5"/>
  <c r="M25" i="3"/>
  <c r="M28" i="5" l="1"/>
  <c r="H38" i="3"/>
  <c r="K53" i="3" l="1"/>
  <c r="K52" i="3"/>
  <c r="K51" i="3"/>
  <c r="K44" i="3" l="1"/>
  <c r="M24" i="3" l="1"/>
  <c r="J34" i="3" l="1"/>
  <c r="P34" i="3"/>
  <c r="U34" i="3"/>
  <c r="G61" i="3" l="1"/>
  <c r="S54" i="3"/>
  <c r="H60" i="3"/>
  <c r="H61" i="3" s="1"/>
  <c r="Q39" i="3"/>
  <c r="U39" i="3" s="1"/>
  <c r="Q38" i="3"/>
  <c r="U38" i="3" s="1"/>
  <c r="Q37" i="3"/>
  <c r="H37" i="3"/>
  <c r="M31" i="3"/>
  <c r="M26" i="3"/>
  <c r="M27" i="3"/>
  <c r="M28" i="3"/>
  <c r="M29" i="3"/>
  <c r="M30" i="3"/>
  <c r="M32" i="3"/>
  <c r="M33" i="3"/>
  <c r="H39" i="3"/>
  <c r="U37" i="3" l="1"/>
  <c r="U40" i="3" s="1"/>
  <c r="K54" i="3"/>
  <c r="I54" i="3"/>
  <c r="M34" i="3"/>
  <c r="Q54" i="3"/>
  <c r="Q40" i="3"/>
  <c r="H40" i="3"/>
  <c r="L39" i="3" l="1"/>
  <c r="W40" i="3"/>
  <c r="L38" i="3"/>
  <c r="L37" i="3"/>
  <c r="S34" i="3"/>
  <c r="L40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<sst xmlns="http://schemas.openxmlformats.org/spreadsheetml/2006/main" count="179" uniqueCount="118">
  <si>
    <t>Contract Description:</t>
  </si>
  <si>
    <t>Original Contract Value:</t>
  </si>
  <si>
    <t>Reason for UP:</t>
  </si>
  <si>
    <t>Vendor Name:</t>
  </si>
  <si>
    <t>User Department:</t>
  </si>
  <si>
    <t>Project Manager:</t>
  </si>
  <si>
    <t>Procurement Specialist:</t>
  </si>
  <si>
    <t>Gender</t>
  </si>
  <si>
    <t>Dollars</t>
  </si>
  <si>
    <t>Percentage</t>
  </si>
  <si>
    <t>Vendor Ethnicity:</t>
  </si>
  <si>
    <t>DEPARTMENT OF PROCUMENT AND CONTRACTS</t>
  </si>
  <si>
    <t>Purchase Order No.:</t>
  </si>
  <si>
    <t>Contract No.:</t>
  </si>
  <si>
    <t>Spec. No. (RFP/IFB):</t>
  </si>
  <si>
    <t>Compliance Specialist:</t>
  </si>
  <si>
    <t>Length of Contract Term:</t>
  </si>
  <si>
    <t>MBE/WBE/DBE UTILIZATION PLAN</t>
  </si>
  <si>
    <t>M/W/DBE</t>
  </si>
  <si>
    <t>Utilization to Date</t>
  </si>
  <si>
    <t>Work to be Performed</t>
  </si>
  <si>
    <t>Dollar Value</t>
  </si>
  <si>
    <t>Original M/W/DBE Contract Value</t>
  </si>
  <si>
    <t>Total M/W/DBE Modification Value</t>
  </si>
  <si>
    <t>Participation Type</t>
  </si>
  <si>
    <t>SECTION 3 UTILIZATION PLAN</t>
  </si>
  <si>
    <t>*Ethnicity</t>
  </si>
  <si>
    <t>Amended Contract Value:</t>
  </si>
  <si>
    <t>Purchase Order Value:</t>
  </si>
  <si>
    <t>Modification No.</t>
  </si>
  <si>
    <t>M/W/DBE ACTUALS</t>
  </si>
  <si>
    <t>M/W/DBE COMMITMENT</t>
  </si>
  <si>
    <t xml:space="preserve"> Totals:</t>
  </si>
  <si>
    <t>Totals:</t>
  </si>
  <si>
    <t>Current Modification/ Amendment No.:</t>
  </si>
  <si>
    <t>Current Modification/ Amendment Value:</t>
  </si>
  <si>
    <t>Total Modification Value:</t>
  </si>
  <si>
    <t>CONTRACT MODIFICATIONS/ AMENDMENTS</t>
  </si>
  <si>
    <t>MBE/WBE/DBE Contractor Name</t>
  </si>
  <si>
    <t>OTHER ECONOMIC OPPORTUNITIES</t>
  </si>
  <si>
    <t>Dollar Value of Contribution:</t>
  </si>
  <si>
    <t>Percentage of Contribution:</t>
  </si>
  <si>
    <t>Contract Compliance Specialist</t>
  </si>
  <si>
    <t>Date</t>
  </si>
  <si>
    <t>Contract Compliance Manager</t>
  </si>
  <si>
    <t>SECTION 3 BUSINESS CONCERN SUBCONTRACTING</t>
  </si>
  <si>
    <t>Construction</t>
  </si>
  <si>
    <t>Contracting Shortfall Requirement</t>
  </si>
  <si>
    <t>Professional</t>
  </si>
  <si>
    <t>CONTRIBUTION</t>
  </si>
  <si>
    <t>Total:</t>
  </si>
  <si>
    <t>MBE Actuals:</t>
  </si>
  <si>
    <t>WBE Actuals:</t>
  </si>
  <si>
    <t>DBE Actuals:</t>
  </si>
  <si>
    <t>MBE Commitment:</t>
  </si>
  <si>
    <t>WBE Commitment:</t>
  </si>
  <si>
    <t>DBE Commitment:</t>
  </si>
  <si>
    <t>Contract Start and End Date:</t>
  </si>
  <si>
    <t>Option Year Being Exercised:</t>
  </si>
  <si>
    <t>M/W/DBE  REQUIREMENTS</t>
  </si>
  <si>
    <t xml:space="preserve">PROFESSIONAL SERVICE </t>
  </si>
  <si>
    <t>CONSTRUCTION</t>
  </si>
  <si>
    <t>Start Date</t>
  </si>
  <si>
    <t>End Date</t>
  </si>
  <si>
    <t>Option Year</t>
  </si>
  <si>
    <t>Total Payment to Date</t>
  </si>
  <si>
    <t>S3 Cert 
Status</t>
  </si>
  <si>
    <r>
      <rPr>
        <b/>
        <sz val="10"/>
        <rFont val="Calibri"/>
        <family val="2"/>
        <scheme val="minor"/>
      </rPr>
      <t>FULL</t>
    </r>
    <r>
      <rPr>
        <sz val="10"/>
        <rFont val="Calibri"/>
        <family val="2"/>
        <scheme val="minor"/>
      </rPr>
      <t xml:space="preserve"> Section 3 Contribution?</t>
    </r>
  </si>
  <si>
    <r>
      <rPr>
        <b/>
        <sz val="10"/>
        <rFont val="Calibri"/>
        <family val="2"/>
        <scheme val="minor"/>
      </rPr>
      <t>PARTIAL</t>
    </r>
    <r>
      <rPr>
        <sz val="10"/>
        <rFont val="Calibri"/>
        <family val="2"/>
        <scheme val="minor"/>
      </rPr>
      <t xml:space="preserve"> Section 3 Contribution?</t>
    </r>
  </si>
  <si>
    <t>Current M/W/DBE
Contract Value</t>
  </si>
  <si>
    <t>Contract Percentage</t>
  </si>
  <si>
    <t>Utilization
Value to Date</t>
  </si>
  <si>
    <t>Percentage of
Total Contract</t>
  </si>
  <si>
    <t>Has payment been received</t>
  </si>
  <si>
    <t>Yes</t>
  </si>
  <si>
    <t>No</t>
  </si>
  <si>
    <t>WORC Specialist</t>
  </si>
  <si>
    <t>Additional Comments:</t>
  </si>
  <si>
    <t>WORC CONTRIBUTION FUND 
CALCULATIONS</t>
  </si>
  <si>
    <t>Section 3 Business Name</t>
  </si>
  <si>
    <t>Original S3B Contract Value</t>
  </si>
  <si>
    <t>Total  S3B Modification Value</t>
  </si>
  <si>
    <t>Current S3B Contract Value</t>
  </si>
  <si>
    <t>Workforce Education Fund</t>
  </si>
  <si>
    <t>Aggregate Total:</t>
  </si>
  <si>
    <t>M/W/DBE
Aggregate Total</t>
  </si>
  <si>
    <t>Current S3B Aggregate Amount</t>
  </si>
  <si>
    <t>Direct</t>
  </si>
  <si>
    <t>OEO Dollar Value of Commitment:</t>
  </si>
  <si>
    <t>Type of Contract</t>
  </si>
  <si>
    <t>$50,001+</t>
  </si>
  <si>
    <t>3%*</t>
  </si>
  <si>
    <t>N/A</t>
  </si>
  <si>
    <t>Professional Services</t>
  </si>
  <si>
    <t>Contract Type:</t>
  </si>
  <si>
    <t>Contract
Amount</t>
  </si>
  <si>
    <t>M/W/DBE
Participation</t>
  </si>
  <si>
    <t>Supply &amp; Delivery</t>
  </si>
  <si>
    <t>CHA Section 3 Business
Subcontracting (&gt;$250k)</t>
  </si>
  <si>
    <t>SECTION 3 BUSINESS SUBCONTRACTING</t>
  </si>
  <si>
    <t>*ETHNICITY GROUP'S:     African American - AA   ●   Asian - A   ●    Caucasian - C   ●   Hispanic - H   ●    Other - O</t>
  </si>
  <si>
    <t>INDIRECT PARTICIPATION: OTHER ECONOMIC OPPORTUNITIES</t>
  </si>
  <si>
    <t>Prime Contractor Name:</t>
  </si>
  <si>
    <t>Compliance Contact Name:</t>
  </si>
  <si>
    <t>*Or indirect **excludes direct support service providers *** Required regardless of contract amount</t>
  </si>
  <si>
    <t>3%**</t>
  </si>
  <si>
    <t>Section 3 Labor Hours (25% of which 5% is targeted)***</t>
  </si>
  <si>
    <t>Contact E-mail:</t>
  </si>
  <si>
    <t xml:space="preserve"> Contact Phone Number:</t>
  </si>
  <si>
    <t>Document Date:</t>
  </si>
  <si>
    <t>Proposal Type:</t>
  </si>
  <si>
    <t>Actual Percentage of Achievement</t>
  </si>
  <si>
    <r>
      <t xml:space="preserve">CONTRACT TYPE
</t>
    </r>
    <r>
      <rPr>
        <b/>
        <i/>
        <sz val="10"/>
        <color rgb="FFFF0000"/>
        <rFont val="Aptos"/>
        <family val="2"/>
      </rPr>
      <t>(Before proceeding, please select the applicable contract type)</t>
    </r>
  </si>
  <si>
    <r>
      <t xml:space="preserve">M/W/DBE LIQUIDATED DAMAGES/SURPLUS
</t>
    </r>
    <r>
      <rPr>
        <b/>
        <i/>
        <sz val="10"/>
        <color theme="0"/>
        <rFont val="Aptos"/>
        <family val="2"/>
      </rPr>
      <t>(Calculation is based on achievements to date)</t>
    </r>
  </si>
  <si>
    <r>
      <t>Contracting</t>
    </r>
    <r>
      <rPr>
        <i/>
        <sz val="10"/>
        <rFont val="Aptos"/>
        <family val="2"/>
      </rPr>
      <t xml:space="preserve"> (NTE $500,000)</t>
    </r>
  </si>
  <si>
    <t>X</t>
  </si>
  <si>
    <t>Outline the Other Economic Opportunities to meet Contract Requirements</t>
  </si>
  <si>
    <t>UTILIZATION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</si>
</sst>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  <numFmt numFmtId="166" formatCode="[$-409]mmmm\ d\,\ yyyy;@"/>
  </numFmts>
  <fonts count="37" x14ac:knownFonts="1"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sz val="8"/>
      <name val="Arial"/>
      <family val="2"/>
    </font>
    <font>
      <u/>
      <sz val="10"/>
      <color theme="10"/>
      <name val="Arial"/>
      <family val="2"/>
    </font>
    <font>
      <b/>
      <sz val="18"/>
      <name val="Aptos"/>
      <family val="2"/>
    </font>
    <font>
      <b/>
      <sz val="16"/>
      <name val="Aptos"/>
      <family val="2"/>
    </font>
    <font>
      <b/>
      <sz val="11"/>
      <color theme="0"/>
      <name val="Aptos"/>
      <family val="2"/>
    </font>
    <font>
      <b/>
      <sz val="14"/>
      <name val="Aptos"/>
      <family val="2"/>
    </font>
    <font>
      <b/>
      <sz val="12"/>
      <name val="Aptos"/>
      <family val="2"/>
    </font>
    <font>
      <sz val="14"/>
      <name val="Aptos"/>
      <family val="2"/>
    </font>
    <font>
      <sz val="12"/>
      <name val="Aptos"/>
      <family val="2"/>
    </font>
    <font>
      <b/>
      <sz val="11"/>
      <name val="Aptos"/>
      <family val="2"/>
    </font>
    <font>
      <sz val="10"/>
      <color rgb="FF000000"/>
      <name val="Aptos"/>
      <family val="2"/>
    </font>
    <font>
      <sz val="10"/>
      <name val="Aptos"/>
      <family val="2"/>
    </font>
    <font>
      <b/>
      <sz val="10"/>
      <name val="Aptos"/>
      <family val="2"/>
    </font>
    <font>
      <b/>
      <sz val="14"/>
      <color rgb="FF000000"/>
      <name val="Aptos"/>
      <family val="2"/>
    </font>
    <font>
      <sz val="14"/>
      <color rgb="FF000000"/>
      <name val="Aptos"/>
      <family val="2"/>
    </font>
    <font>
      <u/>
      <sz val="14"/>
      <color theme="10"/>
      <name val="Aptos"/>
      <family val="2"/>
    </font>
    <font>
      <b/>
      <sz val="10"/>
      <color theme="0"/>
      <name val="Aptos"/>
      <family val="2"/>
    </font>
    <font>
      <b/>
      <sz val="16"/>
      <color theme="0"/>
      <name val="Aptos"/>
      <family val="2"/>
    </font>
    <font>
      <b/>
      <sz val="12"/>
      <color theme="0"/>
      <name val="Aptos"/>
      <family val="2"/>
    </font>
    <font>
      <sz val="11"/>
      <color rgb="FF000000"/>
      <name val="Aptos"/>
      <family val="2"/>
    </font>
    <font>
      <b/>
      <sz val="10"/>
      <color rgb="FFFF0000"/>
      <name val="Aptos"/>
      <family val="2"/>
    </font>
    <font>
      <b/>
      <i/>
      <sz val="10"/>
      <color rgb="FFFF0000"/>
      <name val="Aptos"/>
      <family val="2"/>
    </font>
    <font>
      <sz val="20"/>
      <name val="Aptos"/>
      <family val="2"/>
    </font>
    <font>
      <sz val="9"/>
      <name val="Aptos"/>
      <family val="2"/>
    </font>
    <font>
      <b/>
      <i/>
      <sz val="10"/>
      <color theme="0"/>
      <name val="Aptos"/>
      <family val="2"/>
    </font>
    <font>
      <b/>
      <i/>
      <sz val="10"/>
      <name val="Aptos"/>
      <family val="2"/>
    </font>
    <font>
      <i/>
      <sz val="10"/>
      <name val="Aptos"/>
      <family val="2"/>
    </font>
    <font>
      <sz val="10"/>
      <color rgb="FFFF0000"/>
      <name val="Aptos"/>
      <family val="2"/>
    </font>
    <font>
      <sz val="11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-0.499984740745262"/>
        <bgColor indexed="64"/>
      </patternFill>
    </fill>
  </fills>
  <borders count="231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 style="double">
        <color theme="1" tint="0.34998626667073579"/>
      </bottom>
      <diagonal/>
    </border>
    <border>
      <left/>
      <right/>
      <top/>
      <bottom style="double">
        <color theme="1" tint="0.34998626667073579"/>
      </bottom>
      <diagonal/>
    </border>
    <border>
      <left/>
      <right style="double">
        <color theme="8" tint="-0.499984740745262"/>
      </right>
      <top style="thin">
        <color theme="1" tint="0.34998626667073579"/>
      </top>
      <bottom/>
      <diagonal/>
    </border>
    <border>
      <left/>
      <right style="double">
        <color theme="8" tint="-0.499984740745262"/>
      </right>
      <top/>
      <bottom style="thin">
        <color theme="1" tint="0.34998626667073579"/>
      </bottom>
      <diagonal/>
    </border>
    <border>
      <left/>
      <right style="double">
        <color theme="8" tint="-0.499984740745262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/>
      <top style="thin">
        <color theme="1" tint="0.34998626667073579"/>
      </top>
      <bottom/>
      <diagonal/>
    </border>
    <border>
      <left/>
      <right style="medium">
        <color theme="1" tint="0.34998626667073579"/>
      </right>
      <top style="thin">
        <color theme="1" tint="0.34998626667073579"/>
      </top>
      <bottom/>
      <diagonal/>
    </border>
    <border>
      <left style="medium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8" tint="-0.499984740745262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/>
      <top/>
      <bottom style="medium">
        <color theme="1" tint="0.34998626667073579"/>
      </bottom>
      <diagonal/>
    </border>
    <border>
      <left/>
      <right/>
      <top/>
      <bottom style="medium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/>
      <diagonal/>
    </border>
    <border>
      <left/>
      <right/>
      <top style="medium">
        <color theme="1" tint="0.34998626667073579"/>
      </top>
      <bottom/>
      <diagonal/>
    </border>
    <border>
      <left/>
      <right style="medium">
        <color theme="1" tint="0.34998626667073579"/>
      </right>
      <top style="medium">
        <color theme="1" tint="0.34998626667073579"/>
      </top>
      <bottom/>
      <diagonal/>
    </border>
    <border>
      <left style="medium">
        <color theme="1" tint="0.34998626667073579"/>
      </left>
      <right/>
      <top/>
      <bottom/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double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double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double">
        <color theme="1" tint="0.34998626667073579"/>
      </bottom>
      <diagonal/>
    </border>
    <border>
      <left/>
      <right/>
      <top style="double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 style="double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double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double">
        <color theme="1" tint="0.34998626667073579"/>
      </bottom>
      <diagonal/>
    </border>
    <border>
      <left style="double">
        <color theme="6" tint="-0.24994659260841701"/>
      </left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double">
        <color theme="6" tint="-0.24994659260841701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double">
        <color theme="6" tint="-0.24994659260841701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double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/>
      <right style="double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double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/>
      <right style="double">
        <color theme="1" tint="0.34998626667073579"/>
      </right>
      <top/>
      <bottom/>
      <diagonal/>
    </border>
    <border>
      <left style="double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 style="double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double">
        <color theme="1" tint="0.34998626667073579"/>
      </left>
      <right/>
      <top style="thin">
        <color theme="1" tint="0.34998626667073579"/>
      </top>
      <bottom/>
      <diagonal/>
    </border>
    <border>
      <left/>
      <right style="double">
        <color theme="1" tint="0.34998626667073579"/>
      </right>
      <top style="thin">
        <color theme="1" tint="0.34998626667073579"/>
      </top>
      <bottom/>
      <diagonal/>
    </border>
    <border>
      <left style="double">
        <color theme="1" tint="0.34998626667073579"/>
      </left>
      <right/>
      <top/>
      <bottom style="thin">
        <color theme="1" tint="0.34998626667073579"/>
      </bottom>
      <diagonal/>
    </border>
    <border>
      <left/>
      <right style="double">
        <color theme="1" tint="0.34998626667073579"/>
      </right>
      <top/>
      <bottom style="thin">
        <color theme="1" tint="0.34998626667073579"/>
      </bottom>
      <diagonal/>
    </border>
    <border>
      <left style="double">
        <color theme="1" tint="0.34998626667073579"/>
      </left>
      <right/>
      <top/>
      <bottom/>
      <diagonal/>
    </border>
    <border>
      <left style="medium">
        <color theme="1" tint="0.34998626667073579"/>
      </left>
      <right/>
      <top/>
      <bottom style="thin">
        <color theme="1" tint="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theme="1" tint="0.34998626667073579"/>
      </right>
      <top/>
      <bottom style="thin">
        <color indexed="64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double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double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indexed="64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/>
      <right style="double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/>
      <top style="double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medium">
        <color theme="1" tint="0.34998626667073579"/>
      </top>
      <bottom style="thin">
        <color indexed="64"/>
      </bottom>
      <diagonal/>
    </border>
    <border>
      <left style="medium">
        <color theme="1" tint="0.34998626667073579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theme="1" tint="0.34998626667073579"/>
      </left>
      <right style="thin">
        <color theme="1" tint="0.34998626667073579"/>
      </right>
      <top style="double">
        <color theme="1" tint="0.34998626667073579"/>
      </top>
      <bottom style="thin">
        <color indexed="64"/>
      </bottom>
      <diagonal/>
    </border>
    <border>
      <left style="medium">
        <color theme="1" tint="0.34998626667073579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theme="1" tint="0.34998626667073579"/>
      </bottom>
      <diagonal/>
    </border>
    <border>
      <left/>
      <right/>
      <top style="medium">
        <color indexed="64"/>
      </top>
      <bottom style="medium">
        <color theme="1" tint="0.34998626667073579"/>
      </bottom>
      <diagonal/>
    </border>
    <border>
      <left/>
      <right style="medium">
        <color indexed="64"/>
      </right>
      <top style="medium">
        <color indexed="64"/>
      </top>
      <bottom style="medium">
        <color theme="1" tint="0.34998626667073579"/>
      </bottom>
      <diagonal/>
    </border>
    <border>
      <left style="medium">
        <color indexed="64"/>
      </left>
      <right/>
      <top/>
      <bottom style="medium">
        <color theme="1" tint="0.34998626667073579"/>
      </bottom>
      <diagonal/>
    </border>
    <border>
      <left/>
      <right style="medium">
        <color indexed="64"/>
      </right>
      <top/>
      <bottom style="medium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thin">
        <color theme="1" tint="0.34998626667073579"/>
      </top>
      <bottom/>
      <diagonal/>
    </border>
    <border>
      <left/>
      <right style="medium">
        <color indexed="64"/>
      </right>
      <top/>
      <bottom style="thin">
        <color theme="1" tint="0.34998626667073579"/>
      </bottom>
      <diagonal/>
    </border>
    <border>
      <left/>
      <right style="medium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medium">
        <color indexed="64"/>
      </right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indexed="64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indexed="64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medium">
        <color indexed="64"/>
      </right>
      <top style="medium">
        <color theme="1" tint="0.34998626667073579"/>
      </top>
      <bottom/>
      <diagonal/>
    </border>
    <border>
      <left style="medium">
        <color indexed="64"/>
      </left>
      <right/>
      <top style="thin">
        <color theme="1" tint="0.34998626667073579"/>
      </top>
      <bottom style="double">
        <color theme="1" tint="0.34998626667073579"/>
      </bottom>
      <diagonal/>
    </border>
    <border>
      <left/>
      <right style="medium">
        <color indexed="64"/>
      </right>
      <top/>
      <bottom style="double">
        <color theme="1" tint="0.34998626667073579"/>
      </bottom>
      <diagonal/>
    </border>
    <border>
      <left style="medium">
        <color indexed="64"/>
      </left>
      <right/>
      <top style="double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double">
        <color theme="1" tint="0.34998626667073579"/>
      </top>
      <bottom style="thin">
        <color theme="1" tint="0.34998626667073579"/>
      </bottom>
      <diagonal/>
    </border>
    <border>
      <left/>
      <right style="medium">
        <color indexed="64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indexed="64"/>
      </left>
      <right/>
      <top style="medium">
        <color theme="1" tint="0.34998626667073579"/>
      </top>
      <bottom style="thin">
        <color indexed="64"/>
      </bottom>
      <diagonal/>
    </border>
    <border>
      <left/>
      <right style="medium">
        <color indexed="64"/>
      </right>
      <top style="medium">
        <color theme="1" tint="0.34998626667073579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theme="1" tint="0.34998626667073579"/>
      </top>
      <bottom/>
      <diagonal/>
    </border>
    <border>
      <left style="medium">
        <color indexed="64"/>
      </left>
      <right style="thin">
        <color theme="1" tint="0.34998626667073579"/>
      </right>
      <top style="thin">
        <color theme="1" tint="0.34998626667073579"/>
      </top>
      <bottom style="double">
        <color theme="1" tint="0.34998626667073579"/>
      </bottom>
      <diagonal/>
    </border>
    <border>
      <left style="medium">
        <color indexed="64"/>
      </left>
      <right style="thin">
        <color theme="1" tint="0.34998626667073579"/>
      </right>
      <top style="double">
        <color theme="1" tint="0.34998626667073579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theme="1" tint="0.3499862666707357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1" tint="0.34998626667073579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/>
      <bottom style="thin">
        <color theme="1" tint="0.34998626667073579"/>
      </bottom>
      <diagonal/>
    </border>
    <border>
      <left style="medium">
        <color indexed="64"/>
      </left>
      <right/>
      <top style="medium">
        <color theme="1" tint="0.34998626667073579"/>
      </top>
      <bottom style="double">
        <color indexed="64"/>
      </bottom>
      <diagonal/>
    </border>
    <border>
      <left/>
      <right/>
      <top style="medium">
        <color theme="1" tint="0.34998626667073579"/>
      </top>
      <bottom style="double">
        <color indexed="64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double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double">
        <color indexed="64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double">
        <color indexed="64"/>
      </bottom>
      <diagonal/>
    </border>
    <border>
      <left style="thin">
        <color theme="1" tint="0.34998626667073579"/>
      </left>
      <right style="thin">
        <color indexed="64"/>
      </right>
      <top style="medium">
        <color theme="1" tint="0.34998626667073579"/>
      </top>
      <bottom style="double">
        <color indexed="64"/>
      </bottom>
      <diagonal/>
    </border>
    <border>
      <left/>
      <right style="medium">
        <color indexed="64"/>
      </right>
      <top style="medium">
        <color theme="1" tint="0.34998626667073579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1" tint="0.34998626667073579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theme="1" tint="0.34998626667073579"/>
      </left>
      <right/>
      <top style="double">
        <color indexed="64"/>
      </top>
      <bottom style="thin">
        <color theme="1" tint="0.34998626667073579"/>
      </bottom>
      <diagonal/>
    </border>
    <border>
      <left/>
      <right/>
      <top style="double">
        <color indexed="64"/>
      </top>
      <bottom style="thin">
        <color theme="1" tint="0.34998626667073579"/>
      </bottom>
      <diagonal/>
    </border>
    <border>
      <left/>
      <right style="thin">
        <color indexed="64"/>
      </right>
      <top style="double">
        <color indexed="64"/>
      </top>
      <bottom style="thin">
        <color theme="1" tint="0.34998626667073579"/>
      </bottom>
      <diagonal/>
    </border>
    <border>
      <left style="thin">
        <color indexed="64"/>
      </left>
      <right/>
      <top style="double">
        <color indexed="64"/>
      </top>
      <bottom style="thin">
        <color theme="1" tint="0.34998626667073579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theme="1" tint="0.34998626667073579"/>
      </right>
      <top/>
      <bottom style="thin">
        <color theme="1" tint="0.34998626667073579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theme="1" tint="0.34998626667073579"/>
      </right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/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theme="1" tint="0.34998626667073579"/>
      </top>
      <bottom style="medium">
        <color indexed="64"/>
      </bottom>
      <diagonal/>
    </border>
    <border>
      <left/>
      <right/>
      <top style="thin">
        <color theme="1" tint="0.34998626667073579"/>
      </top>
      <bottom style="medium">
        <color indexed="64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medium">
        <color indexed="64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34998626667073579"/>
      </top>
      <bottom style="medium">
        <color indexed="64"/>
      </bottom>
      <diagonal/>
    </border>
    <border>
      <left/>
      <right style="medium">
        <color theme="1" tint="0.34998626667073579"/>
      </right>
      <top style="thin">
        <color theme="1" tint="0.34998626667073579"/>
      </top>
      <bottom style="medium">
        <color indexed="64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medium">
        <color indexed="64"/>
      </bottom>
      <diagonal/>
    </border>
    <border>
      <left/>
      <right/>
      <top style="medium">
        <color theme="1" tint="0.34998626667073579"/>
      </top>
      <bottom style="medium">
        <color indexed="64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medium">
        <color indexed="64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medium">
        <color indexed="64"/>
      </bottom>
      <diagonal/>
    </border>
    <border>
      <left/>
      <right style="medium">
        <color indexed="64"/>
      </right>
      <top style="medium">
        <color theme="1" tint="0.34998626667073579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34998626667073579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theme="1" tint="0.34998626667073579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theme="1" tint="0.34998626667073579"/>
      </right>
      <top/>
      <bottom style="double">
        <color indexed="64"/>
      </bottom>
      <diagonal/>
    </border>
    <border>
      <left style="thin">
        <color theme="1" tint="0.34998626667073579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theme="1" tint="0.34998626667073579"/>
      </right>
      <top style="medium">
        <color indexed="64"/>
      </top>
      <bottom style="double">
        <color indexed="64"/>
      </bottom>
      <diagonal/>
    </border>
    <border>
      <left style="medium">
        <color theme="1" tint="0.34998626667073579"/>
      </left>
      <right/>
      <top style="medium">
        <color indexed="64"/>
      </top>
      <bottom style="double">
        <color indexed="64"/>
      </bottom>
      <diagonal/>
    </border>
    <border>
      <left style="thin">
        <color theme="1" tint="0.34998626667073579"/>
      </left>
      <right style="medium">
        <color theme="1" tint="0.34998626667073579"/>
      </right>
      <top style="double">
        <color theme="1" tint="0.34998626667073579"/>
      </top>
      <bottom/>
      <diagonal/>
    </border>
    <border>
      <left style="thin">
        <color theme="1" tint="0.34998626667073579"/>
      </left>
      <right/>
      <top style="double">
        <color theme="1" tint="0.34998626667073579"/>
      </top>
      <bottom/>
      <diagonal/>
    </border>
    <border>
      <left/>
      <right style="thin">
        <color theme="1" tint="0.34998626667073579"/>
      </right>
      <top style="double">
        <color theme="1" tint="0.34998626667073579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 style="double">
        <color theme="1" tint="0.34998626667073579"/>
      </top>
      <bottom/>
      <diagonal/>
    </border>
    <border>
      <left/>
      <right/>
      <top style="double">
        <color theme="1" tint="0.34998626667073579"/>
      </top>
      <bottom/>
      <diagonal/>
    </border>
    <border>
      <left style="medium">
        <color theme="1" tint="0.34998626667073579"/>
      </left>
      <right/>
      <top style="medium">
        <color theme="1" tint="0.34998626667073579"/>
      </top>
      <bottom style="double">
        <color theme="1" tint="0.34998626667073579"/>
      </bottom>
      <diagonal/>
    </border>
    <border>
      <left/>
      <right/>
      <top style="medium">
        <color theme="1" tint="0.34998626667073579"/>
      </top>
      <bottom style="double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double">
        <color theme="1" tint="0.34998626667073579"/>
      </bottom>
      <diagonal/>
    </border>
    <border>
      <left/>
      <right style="medium">
        <color theme="1" tint="0.34998626667073579"/>
      </right>
      <top/>
      <bottom style="medium">
        <color theme="1" tint="0.34998626667073579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theme="1" tint="0.34998626667073579"/>
      </right>
      <top/>
      <bottom style="thin">
        <color indexed="64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62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6" fillId="0" borderId="0" xfId="0" applyFont="1"/>
    <xf numFmtId="0" fontId="7" fillId="0" borderId="0" xfId="0" applyFont="1"/>
    <xf numFmtId="0" fontId="19" fillId="0" borderId="0" xfId="0" applyFont="1"/>
    <xf numFmtId="0" fontId="16" fillId="7" borderId="14" xfId="0" applyFont="1" applyFill="1" applyBorder="1" applyAlignment="1" applyProtection="1">
      <alignment horizontal="center"/>
      <protection locked="0"/>
    </xf>
    <xf numFmtId="14" fontId="16" fillId="7" borderId="145" xfId="1" applyNumberFormat="1" applyFont="1" applyFill="1" applyBorder="1" applyAlignment="1" applyProtection="1">
      <alignment horizontal="center"/>
      <protection locked="0"/>
    </xf>
    <xf numFmtId="14" fontId="16" fillId="7" borderId="10" xfId="1" applyNumberFormat="1" applyFont="1" applyFill="1" applyBorder="1" applyAlignment="1" applyProtection="1">
      <alignment horizontal="center"/>
      <protection locked="0"/>
    </xf>
    <xf numFmtId="0" fontId="16" fillId="7" borderId="1" xfId="0" applyFont="1" applyFill="1" applyBorder="1" applyAlignment="1" applyProtection="1">
      <alignment horizontal="center"/>
      <protection locked="0"/>
    </xf>
    <xf numFmtId="0" fontId="16" fillId="7" borderId="200" xfId="0" applyFont="1" applyFill="1" applyBorder="1" applyAlignment="1" applyProtection="1">
      <alignment horizontal="center"/>
      <protection locked="0"/>
    </xf>
    <xf numFmtId="10" fontId="20" fillId="0" borderId="0" xfId="5" applyNumberFormat="1" applyFont="1" applyFill="1" applyBorder="1" applyAlignment="1" applyProtection="1">
      <alignment horizontal="center"/>
    </xf>
    <xf numFmtId="44" fontId="19" fillId="0" borderId="0" xfId="1" applyFont="1" applyFill="1" applyBorder="1" applyAlignment="1" applyProtection="1">
      <alignment horizontal="right"/>
    </xf>
    <xf numFmtId="9" fontId="16" fillId="4" borderId="206" xfId="0" applyNumberFormat="1" applyFont="1" applyFill="1" applyBorder="1" applyAlignment="1" applyProtection="1">
      <alignment horizontal="center"/>
      <protection locked="0"/>
    </xf>
    <xf numFmtId="9" fontId="16" fillId="4" borderId="203" xfId="0" applyNumberFormat="1" applyFont="1" applyFill="1" applyBorder="1" applyAlignment="1" applyProtection="1">
      <alignment horizontal="center"/>
      <protection locked="0"/>
    </xf>
    <xf numFmtId="9" fontId="16" fillId="4" borderId="183" xfId="0" applyNumberFormat="1" applyFont="1" applyFill="1" applyBorder="1" applyAlignment="1" applyProtection="1">
      <alignment horizontal="center"/>
      <protection locked="0"/>
    </xf>
    <xf numFmtId="9" fontId="16" fillId="4" borderId="196" xfId="0" applyNumberFormat="1" applyFont="1" applyFill="1" applyBorder="1" applyAlignment="1" applyProtection="1">
      <alignment horizontal="center"/>
      <protection locked="0"/>
    </xf>
    <xf numFmtId="44" fontId="14" fillId="3" borderId="142" xfId="1" applyFont="1" applyFill="1" applyBorder="1" applyAlignment="1" applyProtection="1"/>
    <xf numFmtId="44" fontId="20" fillId="0" borderId="0" xfId="1" applyFont="1" applyFill="1" applyBorder="1" applyAlignment="1" applyProtection="1">
      <alignment horizontal="center"/>
    </xf>
    <xf numFmtId="10" fontId="20" fillId="0" borderId="0" xfId="1" applyNumberFormat="1" applyFont="1" applyFill="1" applyBorder="1" applyAlignment="1" applyProtection="1">
      <alignment horizontal="center"/>
    </xf>
    <xf numFmtId="44" fontId="20" fillId="0" borderId="0" xfId="1" applyFont="1" applyFill="1" applyBorder="1" applyAlignment="1" applyProtection="1"/>
    <xf numFmtId="44" fontId="16" fillId="0" borderId="0" xfId="1" applyFont="1" applyFill="1" applyBorder="1" applyAlignment="1" applyProtection="1"/>
    <xf numFmtId="0" fontId="19" fillId="0" borderId="14" xfId="0" applyFont="1" applyBorder="1" applyAlignment="1" applyProtection="1">
      <alignment horizontal="center"/>
      <protection locked="0"/>
    </xf>
    <xf numFmtId="165" fontId="19" fillId="0" borderId="145" xfId="1" applyNumberFormat="1" applyFont="1" applyBorder="1" applyAlignment="1" applyProtection="1">
      <alignment horizontal="center"/>
      <protection locked="0"/>
    </xf>
    <xf numFmtId="165" fontId="19" fillId="0" borderId="10" xfId="1" applyNumberFormat="1" applyFont="1" applyBorder="1" applyAlignment="1" applyProtection="1">
      <alignment horizontal="center"/>
      <protection locked="0"/>
    </xf>
    <xf numFmtId="9" fontId="19" fillId="0" borderId="55" xfId="0" applyNumberFormat="1" applyFont="1" applyBorder="1" applyAlignment="1" applyProtection="1">
      <alignment horizontal="center"/>
      <protection locked="0"/>
    </xf>
    <xf numFmtId="165" fontId="19" fillId="0" borderId="93" xfId="5" applyNumberFormat="1" applyFont="1" applyBorder="1" applyAlignment="1" applyProtection="1">
      <alignment horizontal="center"/>
      <protection locked="0"/>
    </xf>
    <xf numFmtId="165" fontId="19" fillId="0" borderId="58" xfId="5" applyNumberFormat="1" applyFont="1" applyBorder="1" applyAlignment="1" applyProtection="1">
      <alignment horizontal="center"/>
      <protection locked="0"/>
    </xf>
    <xf numFmtId="9" fontId="19" fillId="0" borderId="9" xfId="0" applyNumberFormat="1" applyFont="1" applyBorder="1" applyAlignment="1" applyProtection="1">
      <alignment horizontal="center"/>
      <protection locked="0"/>
    </xf>
    <xf numFmtId="165" fontId="19" fillId="0" borderId="145" xfId="5" applyNumberFormat="1" applyFont="1" applyBorder="1" applyAlignment="1" applyProtection="1">
      <alignment horizontal="center"/>
      <protection locked="0"/>
    </xf>
    <xf numFmtId="165" fontId="19" fillId="0" borderId="10" xfId="5" applyNumberFormat="1" applyFont="1" applyBorder="1" applyAlignment="1" applyProtection="1">
      <alignment horizontal="center"/>
      <protection locked="0"/>
    </xf>
    <xf numFmtId="10" fontId="20" fillId="5" borderId="94" xfId="5" applyNumberFormat="1" applyFont="1" applyFill="1" applyBorder="1" applyAlignment="1" applyProtection="1">
      <alignment horizontal="center"/>
    </xf>
    <xf numFmtId="10" fontId="20" fillId="5" borderId="21" xfId="5" applyNumberFormat="1" applyFont="1" applyFill="1" applyBorder="1" applyAlignment="1" applyProtection="1">
      <alignment horizontal="center"/>
    </xf>
    <xf numFmtId="0" fontId="35" fillId="5" borderId="105" xfId="0" applyFont="1" applyFill="1" applyBorder="1" applyAlignment="1" applyProtection="1">
      <alignment vertical="center"/>
      <protection locked="0"/>
    </xf>
    <xf numFmtId="0" fontId="35" fillId="5" borderId="12" xfId="0" applyFont="1" applyFill="1" applyBorder="1" applyAlignment="1" applyProtection="1">
      <alignment vertical="center"/>
      <protection locked="0"/>
    </xf>
    <xf numFmtId="0" fontId="11" fillId="0" borderId="0" xfId="0" applyFont="1"/>
    <xf numFmtId="0" fontId="14" fillId="0" borderId="0" xfId="0" applyFont="1"/>
    <xf numFmtId="0" fontId="16" fillId="0" borderId="0" xfId="0" applyFont="1"/>
    <xf numFmtId="0" fontId="27" fillId="0" borderId="183" xfId="0" applyFont="1" applyBorder="1" applyAlignment="1">
      <alignment horizontal="center" vertical="center" wrapText="1"/>
    </xf>
    <xf numFmtId="9" fontId="27" fillId="0" borderId="183" xfId="5" applyFont="1" applyFill="1" applyBorder="1" applyAlignment="1" applyProtection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9" fontId="18" fillId="0" borderId="0" xfId="5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19" fillId="0" borderId="142" xfId="0" applyFont="1" applyBorder="1"/>
    <xf numFmtId="0" fontId="13" fillId="0" borderId="165" xfId="0" applyFont="1" applyBorder="1" applyAlignment="1">
      <alignment textRotation="50" wrapText="1"/>
    </xf>
    <xf numFmtId="0" fontId="13" fillId="0" borderId="165" xfId="0" applyFont="1" applyBorder="1" applyAlignment="1">
      <alignment horizontal="center" textRotation="50" wrapText="1"/>
    </xf>
    <xf numFmtId="0" fontId="13" fillId="0" borderId="167" xfId="0" applyFont="1" applyBorder="1" applyAlignment="1">
      <alignment horizontal="center" wrapText="1"/>
    </xf>
    <xf numFmtId="0" fontId="13" fillId="0" borderId="163" xfId="0" applyFont="1" applyBorder="1" applyAlignment="1">
      <alignment horizontal="center" wrapText="1"/>
    </xf>
    <xf numFmtId="0" fontId="16" fillId="3" borderId="155" xfId="0" applyFont="1" applyFill="1" applyBorder="1"/>
    <xf numFmtId="0" fontId="14" fillId="3" borderId="170" xfId="0" applyFont="1" applyFill="1" applyBorder="1"/>
    <xf numFmtId="0" fontId="14" fillId="3" borderId="142" xfId="0" applyFont="1" applyFill="1" applyBorder="1" applyAlignment="1">
      <alignment horizontal="centerContinuous"/>
    </xf>
    <xf numFmtId="0" fontId="14" fillId="3" borderId="171" xfId="0" applyFont="1" applyFill="1" applyBorder="1" applyAlignment="1">
      <alignment horizontal="centerContinuous"/>
    </xf>
    <xf numFmtId="44" fontId="14" fillId="3" borderId="170" xfId="0" applyNumberFormat="1" applyFont="1" applyFill="1" applyBorder="1" applyAlignment="1">
      <alignment horizontal="right"/>
    </xf>
    <xf numFmtId="0" fontId="20" fillId="0" borderId="0" xfId="0" applyFont="1" applyAlignment="1">
      <alignment horizontal="right"/>
    </xf>
    <xf numFmtId="44" fontId="20" fillId="0" borderId="0" xfId="0" applyNumberFormat="1" applyFont="1" applyAlignment="1">
      <alignment horizontal="right"/>
    </xf>
    <xf numFmtId="0" fontId="26" fillId="3" borderId="144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3" borderId="161" xfId="0" applyFont="1" applyFill="1" applyBorder="1" applyAlignment="1">
      <alignment horizontal="center" vertical="center" wrapText="1"/>
    </xf>
    <xf numFmtId="0" fontId="16" fillId="0" borderId="85" xfId="0" applyFont="1" applyBorder="1" applyAlignment="1">
      <alignment horizontal="left"/>
    </xf>
    <xf numFmtId="0" fontId="16" fillId="0" borderId="10" xfId="0" applyFont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3" fillId="0" borderId="186" xfId="0" applyFont="1" applyBorder="1" applyAlignment="1">
      <alignment horizontal="center" wrapText="1"/>
    </xf>
    <xf numFmtId="0" fontId="14" fillId="3" borderId="155" xfId="0" applyFont="1" applyFill="1" applyBorder="1" applyAlignment="1">
      <alignment horizontal="centerContinuous"/>
    </xf>
    <xf numFmtId="0" fontId="14" fillId="3" borderId="189" xfId="0" applyFont="1" applyFill="1" applyBorder="1" applyAlignment="1">
      <alignment horizontal="centerContinuous"/>
    </xf>
    <xf numFmtId="0" fontId="16" fillId="3" borderId="142" xfId="0" applyFont="1" applyFill="1" applyBorder="1"/>
    <xf numFmtId="0" fontId="16" fillId="3" borderId="153" xfId="0" applyFont="1" applyFill="1" applyBorder="1"/>
    <xf numFmtId="0" fontId="20" fillId="0" borderId="121" xfId="0" applyFont="1" applyBorder="1"/>
    <xf numFmtId="0" fontId="20" fillId="0" borderId="0" xfId="0" applyFont="1"/>
    <xf numFmtId="0" fontId="19" fillId="0" borderId="90" xfId="0" applyFont="1" applyBorder="1"/>
    <xf numFmtId="0" fontId="20" fillId="0" borderId="149" xfId="0" applyFont="1" applyBorder="1" applyAlignment="1">
      <alignment textRotation="75" wrapText="1"/>
    </xf>
    <xf numFmtId="0" fontId="20" fillId="0" borderId="149" xfId="0" applyFont="1" applyBorder="1" applyAlignment="1">
      <alignment horizontal="center" textRotation="75" wrapText="1"/>
    </xf>
    <xf numFmtId="0" fontId="20" fillId="0" borderId="151" xfId="0" applyFont="1" applyBorder="1" applyAlignment="1">
      <alignment horizontal="center" wrapText="1"/>
    </xf>
    <xf numFmtId="0" fontId="20" fillId="0" borderId="147" xfId="0" applyFont="1" applyBorder="1" applyAlignment="1">
      <alignment horizontal="center" wrapText="1"/>
    </xf>
    <xf numFmtId="44" fontId="20" fillId="7" borderId="7" xfId="0" applyNumberFormat="1" applyFont="1" applyFill="1" applyBorder="1" applyAlignment="1">
      <alignment horizontal="right"/>
    </xf>
    <xf numFmtId="0" fontId="20" fillId="0" borderId="0" xfId="0" applyFont="1" applyAlignment="1">
      <alignment horizontal="center" wrapText="1"/>
    </xf>
    <xf numFmtId="0" fontId="20" fillId="0" borderId="92" xfId="0" applyFont="1" applyBorder="1" applyAlignment="1">
      <alignment horizontal="center" wrapText="1"/>
    </xf>
    <xf numFmtId="0" fontId="20" fillId="0" borderId="16" xfId="0" applyFont="1" applyBorder="1" applyAlignment="1">
      <alignment horizontal="center" wrapText="1"/>
    </xf>
    <xf numFmtId="0" fontId="14" fillId="2" borderId="144" xfId="0" applyFont="1" applyFill="1" applyBorder="1"/>
    <xf numFmtId="0" fontId="14" fillId="2" borderId="10" xfId="0" applyFont="1" applyFill="1" applyBorder="1"/>
    <xf numFmtId="0" fontId="14" fillId="2" borderId="11" xfId="0" applyFont="1" applyFill="1" applyBorder="1"/>
    <xf numFmtId="0" fontId="2" fillId="0" borderId="0" xfId="0" applyFont="1" applyProtection="1">
      <protection locked="0"/>
    </xf>
    <xf numFmtId="0" fontId="25" fillId="10" borderId="180" xfId="0" applyFont="1" applyFill="1" applyBorder="1" applyAlignment="1">
      <alignment horizontal="center" vertical="center"/>
    </xf>
    <xf numFmtId="0" fontId="25" fillId="10" borderId="181" xfId="0" applyFont="1" applyFill="1" applyBorder="1" applyAlignment="1">
      <alignment horizontal="center" vertical="center"/>
    </xf>
    <xf numFmtId="0" fontId="25" fillId="10" borderId="182" xfId="0" applyFont="1" applyFill="1" applyBorder="1" applyAlignment="1">
      <alignment horizontal="center" vertical="center"/>
    </xf>
    <xf numFmtId="0" fontId="16" fillId="7" borderId="144" xfId="0" applyFont="1" applyFill="1" applyBorder="1" applyAlignment="1" applyProtection="1">
      <alignment horizontal="left"/>
      <protection locked="0"/>
    </xf>
    <xf numFmtId="0" fontId="16" fillId="7" borderId="10" xfId="0" applyFont="1" applyFill="1" applyBorder="1" applyAlignment="1" applyProtection="1">
      <alignment horizontal="left"/>
      <protection locked="0"/>
    </xf>
    <xf numFmtId="0" fontId="16" fillId="7" borderId="11" xfId="0" applyFont="1" applyFill="1" applyBorder="1" applyAlignment="1" applyProtection="1">
      <alignment horizontal="left"/>
      <protection locked="0"/>
    </xf>
    <xf numFmtId="0" fontId="13" fillId="0" borderId="166" xfId="0" applyFont="1" applyBorder="1" applyAlignment="1">
      <alignment horizontal="center" wrapText="1"/>
    </xf>
    <xf numFmtId="0" fontId="13" fillId="0" borderId="163" xfId="0" applyFont="1" applyBorder="1" applyAlignment="1">
      <alignment horizontal="center" wrapText="1"/>
    </xf>
    <xf numFmtId="0" fontId="13" fillId="0" borderId="168" xfId="0" applyFont="1" applyBorder="1" applyAlignment="1">
      <alignment horizontal="center" wrapText="1"/>
    </xf>
    <xf numFmtId="0" fontId="16" fillId="7" borderId="9" xfId="0" applyFont="1" applyFill="1" applyBorder="1" applyAlignment="1" applyProtection="1">
      <alignment horizontal="center" vertical="top" wrapText="1"/>
      <protection locked="0"/>
    </xf>
    <xf numFmtId="0" fontId="16" fillId="7" borderId="10" xfId="0" applyFont="1" applyFill="1" applyBorder="1" applyAlignment="1" applyProtection="1">
      <alignment horizontal="center" vertical="top" wrapText="1"/>
      <protection locked="0"/>
    </xf>
    <xf numFmtId="0" fontId="16" fillId="7" borderId="117" xfId="0" applyFont="1" applyFill="1" applyBorder="1" applyAlignment="1" applyProtection="1">
      <alignment horizontal="center" vertical="top" wrapText="1"/>
      <protection locked="0"/>
    </xf>
    <xf numFmtId="44" fontId="16" fillId="7" borderId="2" xfId="1" applyFont="1" applyFill="1" applyBorder="1" applyAlignment="1" applyProtection="1">
      <alignment horizontal="right"/>
      <protection locked="0"/>
    </xf>
    <xf numFmtId="44" fontId="16" fillId="7" borderId="3" xfId="1" applyFont="1" applyFill="1" applyBorder="1" applyAlignment="1" applyProtection="1">
      <alignment horizontal="right"/>
      <protection locked="0"/>
    </xf>
    <xf numFmtId="44" fontId="16" fillId="7" borderId="4" xfId="1" applyFont="1" applyFill="1" applyBorder="1" applyAlignment="1" applyProtection="1">
      <alignment horizontal="right"/>
      <protection locked="0"/>
    </xf>
    <xf numFmtId="10" fontId="16" fillId="7" borderId="9" xfId="5" applyNumberFormat="1" applyFont="1" applyFill="1" applyBorder="1" applyAlignment="1" applyProtection="1">
      <alignment horizontal="center"/>
    </xf>
    <xf numFmtId="10" fontId="16" fillId="7" borderId="11" xfId="5" applyNumberFormat="1" applyFont="1" applyFill="1" applyBorder="1" applyAlignment="1" applyProtection="1">
      <alignment horizontal="center"/>
    </xf>
    <xf numFmtId="0" fontId="13" fillId="3" borderId="0" xfId="0" applyFont="1" applyFill="1" applyAlignment="1">
      <alignment horizontal="right"/>
    </xf>
    <xf numFmtId="0" fontId="23" fillId="7" borderId="187" xfId="6" applyFont="1" applyFill="1" applyBorder="1" applyAlignment="1" applyProtection="1">
      <alignment horizontal="left"/>
      <protection locked="0"/>
    </xf>
    <xf numFmtId="0" fontId="15" fillId="7" borderId="187" xfId="0" applyFont="1" applyFill="1" applyBorder="1" applyAlignment="1" applyProtection="1">
      <alignment horizontal="left"/>
      <protection locked="0"/>
    </xf>
    <xf numFmtId="44" fontId="14" fillId="0" borderId="178" xfId="1" applyFont="1" applyFill="1" applyBorder="1" applyAlignment="1" applyProtection="1">
      <alignment horizontal="center"/>
    </xf>
    <xf numFmtId="44" fontId="14" fillId="0" borderId="176" xfId="1" applyFont="1" applyFill="1" applyBorder="1" applyAlignment="1" applyProtection="1">
      <alignment horizontal="center"/>
    </xf>
    <xf numFmtId="44" fontId="14" fillId="0" borderId="177" xfId="1" applyFont="1" applyFill="1" applyBorder="1" applyAlignment="1" applyProtection="1">
      <alignment horizontal="center"/>
    </xf>
    <xf numFmtId="10" fontId="16" fillId="0" borderId="2" xfId="5" applyNumberFormat="1" applyFont="1" applyBorder="1" applyAlignment="1" applyProtection="1">
      <alignment horizontal="center"/>
    </xf>
    <xf numFmtId="10" fontId="16" fillId="0" borderId="118" xfId="5" applyNumberFormat="1" applyFont="1" applyBorder="1" applyAlignment="1" applyProtection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17" xfId="0" applyFont="1" applyFill="1" applyBorder="1" applyAlignment="1">
      <alignment horizontal="center"/>
    </xf>
    <xf numFmtId="10" fontId="16" fillId="0" borderId="31" xfId="5" applyNumberFormat="1" applyFont="1" applyBorder="1" applyAlignment="1" applyProtection="1">
      <alignment horizontal="center"/>
    </xf>
    <xf numFmtId="10" fontId="16" fillId="0" borderId="132" xfId="5" applyNumberFormat="1" applyFont="1" applyBorder="1" applyAlignment="1" applyProtection="1">
      <alignment horizontal="center"/>
    </xf>
    <xf numFmtId="10" fontId="14" fillId="0" borderId="178" xfId="5" applyNumberFormat="1" applyFont="1" applyFill="1" applyBorder="1" applyAlignment="1" applyProtection="1">
      <alignment horizontal="center"/>
    </xf>
    <xf numFmtId="10" fontId="14" fillId="0" borderId="179" xfId="5" applyNumberFormat="1" applyFont="1" applyFill="1" applyBorder="1" applyAlignment="1" applyProtection="1">
      <alignment horizontal="center"/>
    </xf>
    <xf numFmtId="0" fontId="13" fillId="0" borderId="162" xfId="0" applyFont="1" applyBorder="1" applyAlignment="1">
      <alignment horizontal="center" wrapText="1"/>
    </xf>
    <xf numFmtId="0" fontId="13" fillId="0" borderId="164" xfId="0" applyFont="1" applyBorder="1" applyAlignment="1">
      <alignment horizontal="center" wrapText="1"/>
    </xf>
    <xf numFmtId="0" fontId="26" fillId="10" borderId="175" xfId="0" applyFont="1" applyFill="1" applyBorder="1" applyAlignment="1">
      <alignment horizontal="right"/>
    </xf>
    <xf numFmtId="0" fontId="26" fillId="10" borderId="176" xfId="0" applyFont="1" applyFill="1" applyBorder="1" applyAlignment="1">
      <alignment horizontal="right"/>
    </xf>
    <xf numFmtId="0" fontId="26" fillId="10" borderId="177" xfId="0" applyFont="1" applyFill="1" applyBorder="1" applyAlignment="1">
      <alignment horizontal="right"/>
    </xf>
    <xf numFmtId="44" fontId="16" fillId="0" borderId="31" xfId="1" applyFont="1" applyBorder="1" applyAlignment="1" applyProtection="1">
      <alignment horizontal="center"/>
    </xf>
    <xf numFmtId="44" fontId="16" fillId="0" borderId="32" xfId="1" applyFont="1" applyBorder="1" applyAlignment="1" applyProtection="1">
      <alignment horizontal="center"/>
    </xf>
    <xf numFmtId="44" fontId="16" fillId="0" borderId="30" xfId="1" applyFont="1" applyBorder="1" applyAlignment="1" applyProtection="1">
      <alignment horizontal="center"/>
    </xf>
    <xf numFmtId="0" fontId="14" fillId="3" borderId="185" xfId="0" applyFont="1" applyFill="1" applyBorder="1" applyAlignment="1">
      <alignment horizontal="center"/>
    </xf>
    <xf numFmtId="0" fontId="14" fillId="3" borderId="187" xfId="0" applyFont="1" applyFill="1" applyBorder="1" applyAlignment="1">
      <alignment horizontal="center"/>
    </xf>
    <xf numFmtId="0" fontId="14" fillId="3" borderId="188" xfId="0" applyFont="1" applyFill="1" applyBorder="1" applyAlignment="1">
      <alignment horizontal="center"/>
    </xf>
    <xf numFmtId="0" fontId="11" fillId="0" borderId="223" xfId="0" applyFont="1" applyBorder="1" applyAlignment="1">
      <alignment horizontal="left"/>
    </xf>
    <xf numFmtId="0" fontId="11" fillId="0" borderId="87" xfId="0" applyFont="1" applyBorder="1" applyAlignment="1">
      <alignment horizontal="left"/>
    </xf>
    <xf numFmtId="0" fontId="11" fillId="0" borderId="224" xfId="0" applyFont="1" applyBorder="1" applyAlignment="1">
      <alignment horizontal="left"/>
    </xf>
    <xf numFmtId="0" fontId="11" fillId="4" borderId="162" xfId="0" applyFont="1" applyFill="1" applyBorder="1" applyAlignment="1">
      <alignment horizontal="center"/>
    </xf>
    <xf numFmtId="0" fontId="11" fillId="4" borderId="163" xfId="0" applyFont="1" applyFill="1" applyBorder="1" applyAlignment="1">
      <alignment horizontal="center"/>
    </xf>
    <xf numFmtId="0" fontId="11" fillId="4" borderId="168" xfId="0" applyFont="1" applyFill="1" applyBorder="1" applyAlignment="1">
      <alignment horizontal="center"/>
    </xf>
    <xf numFmtId="0" fontId="11" fillId="4" borderId="197" xfId="0" applyFont="1" applyFill="1" applyBorder="1" applyAlignment="1">
      <alignment horizontal="center"/>
    </xf>
    <xf numFmtId="0" fontId="11" fillId="4" borderId="198" xfId="0" applyFont="1" applyFill="1" applyBorder="1" applyAlignment="1">
      <alignment horizontal="center"/>
    </xf>
    <xf numFmtId="0" fontId="11" fillId="4" borderId="199" xfId="0" applyFont="1" applyFill="1" applyBorder="1" applyAlignment="1">
      <alignment horizontal="center"/>
    </xf>
    <xf numFmtId="0" fontId="14" fillId="3" borderId="180" xfId="0" applyFont="1" applyFill="1" applyBorder="1" applyAlignment="1">
      <alignment horizontal="center"/>
    </xf>
    <xf numFmtId="0" fontId="14" fillId="3" borderId="181" xfId="0" applyFont="1" applyFill="1" applyBorder="1" applyAlignment="1">
      <alignment horizontal="center"/>
    </xf>
    <xf numFmtId="0" fontId="25" fillId="10" borderId="162" xfId="0" applyFont="1" applyFill="1" applyBorder="1" applyAlignment="1">
      <alignment horizontal="center" vertical="center" wrapText="1"/>
    </xf>
    <xf numFmtId="0" fontId="25" fillId="10" borderId="163" xfId="0" applyFont="1" applyFill="1" applyBorder="1" applyAlignment="1">
      <alignment horizontal="center" vertical="center" wrapText="1"/>
    </xf>
    <xf numFmtId="0" fontId="25" fillId="10" borderId="212" xfId="0" applyFont="1" applyFill="1" applyBorder="1" applyAlignment="1">
      <alignment horizontal="center" vertical="center" wrapText="1"/>
    </xf>
    <xf numFmtId="0" fontId="25" fillId="10" borderId="213" xfId="0" applyFont="1" applyFill="1" applyBorder="1" applyAlignment="1">
      <alignment horizontal="center" vertical="center"/>
    </xf>
    <xf numFmtId="0" fontId="25" fillId="10" borderId="163" xfId="0" applyFont="1" applyFill="1" applyBorder="1" applyAlignment="1">
      <alignment horizontal="center" vertical="center"/>
    </xf>
    <xf numFmtId="0" fontId="25" fillId="10" borderId="168" xfId="0" applyFont="1" applyFill="1" applyBorder="1" applyAlignment="1">
      <alignment horizontal="center" vertical="center"/>
    </xf>
    <xf numFmtId="0" fontId="26" fillId="10" borderId="125" xfId="0" applyFont="1" applyFill="1" applyBorder="1" applyAlignment="1">
      <alignment horizontal="center" vertical="center" wrapText="1"/>
    </xf>
    <xf numFmtId="0" fontId="26" fillId="10" borderId="3" xfId="0" applyFont="1" applyFill="1" applyBorder="1" applyAlignment="1">
      <alignment horizontal="center" vertical="center" wrapText="1"/>
    </xf>
    <xf numFmtId="0" fontId="26" fillId="10" borderId="28" xfId="0" applyFont="1" applyFill="1" applyBorder="1" applyAlignment="1">
      <alignment horizontal="center" vertical="center" wrapText="1"/>
    </xf>
    <xf numFmtId="10" fontId="26" fillId="10" borderId="125" xfId="0" applyNumberFormat="1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/>
    </xf>
    <xf numFmtId="0" fontId="14" fillId="3" borderId="11" xfId="0" applyFont="1" applyFill="1" applyBorder="1" applyAlignment="1">
      <alignment horizontal="center"/>
    </xf>
    <xf numFmtId="44" fontId="14" fillId="0" borderId="125" xfId="1" applyFont="1" applyFill="1" applyBorder="1" applyAlignment="1" applyProtection="1">
      <alignment horizontal="center" vertical="center" wrapText="1"/>
    </xf>
    <xf numFmtId="44" fontId="14" fillId="0" borderId="3" xfId="1" applyFont="1" applyFill="1" applyBorder="1" applyAlignment="1" applyProtection="1">
      <alignment horizontal="center" vertical="center" wrapText="1"/>
    </xf>
    <xf numFmtId="44" fontId="14" fillId="0" borderId="28" xfId="1" applyFont="1" applyFill="1" applyBorder="1" applyAlignment="1" applyProtection="1">
      <alignment horizontal="center" vertical="center" wrapText="1"/>
    </xf>
    <xf numFmtId="0" fontId="16" fillId="0" borderId="27" xfId="0" applyFont="1" applyBorder="1" applyAlignment="1">
      <alignment horizontal="right"/>
    </xf>
    <xf numFmtId="0" fontId="16" fillId="0" borderId="3" xfId="0" applyFont="1" applyBorder="1" applyAlignment="1">
      <alignment horizontal="right"/>
    </xf>
    <xf numFmtId="0" fontId="16" fillId="0" borderId="4" xfId="0" applyFont="1" applyBorder="1" applyAlignment="1">
      <alignment horizontal="right"/>
    </xf>
    <xf numFmtId="0" fontId="16" fillId="0" borderId="29" xfId="0" applyFont="1" applyBorder="1" applyAlignment="1">
      <alignment horizontal="right"/>
    </xf>
    <xf numFmtId="0" fontId="16" fillId="0" borderId="32" xfId="0" applyFont="1" applyBorder="1" applyAlignment="1">
      <alignment horizontal="right"/>
    </xf>
    <xf numFmtId="0" fontId="16" fillId="0" borderId="30" xfId="0" applyFont="1" applyBorder="1" applyAlignment="1">
      <alignment horizontal="right"/>
    </xf>
    <xf numFmtId="44" fontId="16" fillId="0" borderId="2" xfId="1" applyFont="1" applyBorder="1" applyAlignment="1" applyProtection="1">
      <alignment horizontal="center"/>
    </xf>
    <xf numFmtId="44" fontId="16" fillId="0" borderId="3" xfId="1" applyFont="1" applyBorder="1" applyAlignment="1" applyProtection="1">
      <alignment horizontal="center"/>
    </xf>
    <xf numFmtId="44" fontId="16" fillId="0" borderId="4" xfId="1" applyFont="1" applyBorder="1" applyAlignment="1" applyProtection="1">
      <alignment horizontal="center"/>
    </xf>
    <xf numFmtId="0" fontId="16" fillId="4" borderId="185" xfId="0" applyFont="1" applyFill="1" applyBorder="1" applyAlignment="1" applyProtection="1">
      <alignment horizontal="left" vertical="top"/>
      <protection locked="0"/>
    </xf>
    <xf numFmtId="0" fontId="16" fillId="4" borderId="187" xfId="0" applyFont="1" applyFill="1" applyBorder="1" applyAlignment="1" applyProtection="1">
      <alignment horizontal="left" vertical="top"/>
      <protection locked="0"/>
    </xf>
    <xf numFmtId="0" fontId="16" fillId="4" borderId="194" xfId="0" applyFont="1" applyFill="1" applyBorder="1" applyAlignment="1" applyProtection="1">
      <alignment horizontal="left" vertical="top"/>
      <protection locked="0"/>
    </xf>
    <xf numFmtId="10" fontId="16" fillId="4" borderId="183" xfId="5" applyNumberFormat="1" applyFont="1" applyFill="1" applyBorder="1" applyAlignment="1" applyProtection="1">
      <alignment horizontal="center"/>
    </xf>
    <xf numFmtId="0" fontId="16" fillId="4" borderId="201" xfId="0" applyFont="1" applyFill="1" applyBorder="1" applyProtection="1">
      <protection locked="0"/>
    </xf>
    <xf numFmtId="0" fontId="16" fillId="4" borderId="187" xfId="0" applyFont="1" applyFill="1" applyBorder="1" applyProtection="1">
      <protection locked="0"/>
    </xf>
    <xf numFmtId="0" fontId="16" fillId="4" borderId="188" xfId="0" applyFont="1" applyFill="1" applyBorder="1" applyProtection="1">
      <protection locked="0"/>
    </xf>
    <xf numFmtId="14" fontId="16" fillId="4" borderId="185" xfId="0" applyNumberFormat="1" applyFont="1" applyFill="1" applyBorder="1" applyAlignment="1" applyProtection="1">
      <alignment horizontal="center"/>
      <protection locked="0"/>
    </xf>
    <xf numFmtId="14" fontId="16" fillId="4" borderId="188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1" fillId="0" borderId="186" xfId="0" applyFont="1" applyBorder="1" applyAlignment="1">
      <alignment horizontal="center" vertical="distributed"/>
    </xf>
    <xf numFmtId="9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6" fillId="3" borderId="172" xfId="0" applyFont="1" applyFill="1" applyBorder="1" applyAlignment="1">
      <alignment horizontal="center"/>
    </xf>
    <xf numFmtId="0" fontId="16" fillId="3" borderId="170" xfId="0" applyFont="1" applyFill="1" applyBorder="1" applyAlignment="1">
      <alignment horizontal="center"/>
    </xf>
    <xf numFmtId="0" fontId="16" fillId="3" borderId="173" xfId="0" applyFont="1" applyFill="1" applyBorder="1" applyAlignment="1">
      <alignment horizontal="center"/>
    </xf>
    <xf numFmtId="10" fontId="14" fillId="3" borderId="172" xfId="5" applyNumberFormat="1" applyFont="1" applyFill="1" applyBorder="1" applyAlignment="1" applyProtection="1">
      <alignment horizontal="center"/>
    </xf>
    <xf numFmtId="10" fontId="14" fillId="3" borderId="171" xfId="5" applyNumberFormat="1" applyFont="1" applyFill="1" applyBorder="1" applyAlignment="1" applyProtection="1">
      <alignment horizontal="center"/>
    </xf>
    <xf numFmtId="14" fontId="16" fillId="4" borderId="185" xfId="5" applyNumberFormat="1" applyFont="1" applyFill="1" applyBorder="1" applyAlignment="1" applyProtection="1">
      <alignment horizontal="center"/>
      <protection locked="0"/>
    </xf>
    <xf numFmtId="14" fontId="16" fillId="4" borderId="188" xfId="5" applyNumberFormat="1" applyFont="1" applyFill="1" applyBorder="1" applyAlignment="1" applyProtection="1">
      <alignment horizontal="center"/>
      <protection locked="0"/>
    </xf>
    <xf numFmtId="44" fontId="16" fillId="4" borderId="183" xfId="1" applyFont="1" applyFill="1" applyBorder="1" applyAlignment="1" applyProtection="1">
      <alignment horizontal="center"/>
      <protection locked="0"/>
    </xf>
    <xf numFmtId="0" fontId="15" fillId="7" borderId="87" xfId="0" applyFont="1" applyFill="1" applyBorder="1" applyAlignment="1" applyProtection="1">
      <alignment horizontal="left" wrapText="1"/>
      <protection locked="0"/>
    </xf>
    <xf numFmtId="0" fontId="15" fillId="7" borderId="90" xfId="0" applyFont="1" applyFill="1" applyBorder="1" applyAlignment="1" applyProtection="1">
      <alignment horizontal="left" wrapText="1"/>
      <protection locked="0"/>
    </xf>
    <xf numFmtId="0" fontId="13" fillId="0" borderId="207" xfId="0" applyFont="1" applyBorder="1" applyAlignment="1">
      <alignment horizontal="left" wrapText="1"/>
    </xf>
    <xf numFmtId="0" fontId="13" fillId="0" borderId="186" xfId="0" applyFont="1" applyBorder="1" applyAlignment="1">
      <alignment horizontal="left" wrapText="1"/>
    </xf>
    <xf numFmtId="0" fontId="13" fillId="0" borderId="208" xfId="0" applyFont="1" applyBorder="1" applyAlignment="1">
      <alignment horizontal="left" wrapText="1"/>
    </xf>
    <xf numFmtId="0" fontId="13" fillId="0" borderId="209" xfId="0" applyFont="1" applyBorder="1" applyAlignment="1">
      <alignment horizontal="center" wrapText="1"/>
    </xf>
    <xf numFmtId="0" fontId="13" fillId="0" borderId="186" xfId="0" applyFont="1" applyBorder="1" applyAlignment="1">
      <alignment horizontal="center" wrapText="1"/>
    </xf>
    <xf numFmtId="0" fontId="13" fillId="0" borderId="208" xfId="0" applyFont="1" applyBorder="1" applyAlignment="1">
      <alignment horizontal="center" wrapText="1"/>
    </xf>
    <xf numFmtId="44" fontId="14" fillId="3" borderId="172" xfId="0" applyNumberFormat="1" applyFont="1" applyFill="1" applyBorder="1" applyAlignment="1">
      <alignment horizontal="right"/>
    </xf>
    <xf numFmtId="44" fontId="14" fillId="3" borderId="170" xfId="0" applyNumberFormat="1" applyFont="1" applyFill="1" applyBorder="1" applyAlignment="1">
      <alignment horizontal="right"/>
    </xf>
    <xf numFmtId="44" fontId="14" fillId="3" borderId="171" xfId="0" applyNumberFormat="1" applyFont="1" applyFill="1" applyBorder="1" applyAlignment="1">
      <alignment horizontal="right"/>
    </xf>
    <xf numFmtId="0" fontId="15" fillId="7" borderId="90" xfId="0" applyFont="1" applyFill="1" applyBorder="1" applyAlignment="1" applyProtection="1">
      <alignment horizontal="left"/>
      <protection locked="0"/>
    </xf>
    <xf numFmtId="0" fontId="17" fillId="0" borderId="0" xfId="0" applyFont="1" applyAlignment="1">
      <alignment horizontal="left"/>
    </xf>
    <xf numFmtId="0" fontId="17" fillId="0" borderId="183" xfId="0" applyFont="1" applyBorder="1" applyAlignment="1">
      <alignment horizontal="left"/>
    </xf>
    <xf numFmtId="14" fontId="16" fillId="4" borderId="191" xfId="0" applyNumberFormat="1" applyFont="1" applyFill="1" applyBorder="1" applyAlignment="1" applyProtection="1">
      <alignment horizontal="center" wrapText="1"/>
      <protection locked="0"/>
    </xf>
    <xf numFmtId="14" fontId="16" fillId="4" borderId="195" xfId="0" applyNumberFormat="1" applyFont="1" applyFill="1" applyBorder="1" applyAlignment="1" applyProtection="1">
      <alignment horizontal="center" wrapText="1"/>
      <protection locked="0"/>
    </xf>
    <xf numFmtId="0" fontId="16" fillId="4" borderId="121" xfId="0" applyFont="1" applyFill="1" applyBorder="1" applyProtection="1">
      <protection locked="0"/>
    </xf>
    <xf numFmtId="0" fontId="16" fillId="4" borderId="0" xfId="0" applyFont="1" applyFill="1" applyProtection="1">
      <protection locked="0"/>
    </xf>
    <xf numFmtId="0" fontId="16" fillId="4" borderId="12" xfId="0" applyFont="1" applyFill="1" applyBorder="1" applyProtection="1">
      <protection locked="0"/>
    </xf>
    <xf numFmtId="44" fontId="16" fillId="4" borderId="5" xfId="1" applyFont="1" applyFill="1" applyBorder="1" applyAlignment="1" applyProtection="1">
      <alignment horizontal="right"/>
      <protection locked="0"/>
    </xf>
    <xf numFmtId="44" fontId="16" fillId="4" borderId="0" xfId="1" applyFont="1" applyFill="1" applyBorder="1" applyAlignment="1" applyProtection="1">
      <alignment horizontal="right"/>
      <protection locked="0"/>
    </xf>
    <xf numFmtId="44" fontId="16" fillId="4" borderId="12" xfId="1" applyFont="1" applyFill="1" applyBorder="1" applyAlignment="1" applyProtection="1">
      <alignment horizontal="right"/>
      <protection locked="0"/>
    </xf>
    <xf numFmtId="14" fontId="16" fillId="4" borderId="196" xfId="5" applyNumberFormat="1" applyFont="1" applyFill="1" applyBorder="1" applyAlignment="1" applyProtection="1">
      <alignment horizontal="center"/>
      <protection locked="0"/>
    </xf>
    <xf numFmtId="14" fontId="16" fillId="4" borderId="184" xfId="5" applyNumberFormat="1" applyFont="1" applyFill="1" applyBorder="1" applyAlignment="1" applyProtection="1">
      <alignment horizontal="center"/>
      <protection locked="0"/>
    </xf>
    <xf numFmtId="0" fontId="16" fillId="7" borderId="9" xfId="0" applyFont="1" applyFill="1" applyBorder="1" applyAlignment="1" applyProtection="1">
      <alignment horizontal="left" vertical="top" wrapText="1"/>
      <protection locked="0"/>
    </xf>
    <xf numFmtId="0" fontId="16" fillId="7" borderId="10" xfId="0" applyFont="1" applyFill="1" applyBorder="1" applyAlignment="1" applyProtection="1">
      <alignment horizontal="left" vertical="top" wrapText="1"/>
      <protection locked="0"/>
    </xf>
    <xf numFmtId="0" fontId="16" fillId="7" borderId="117" xfId="0" applyFont="1" applyFill="1" applyBorder="1" applyAlignment="1" applyProtection="1">
      <alignment horizontal="left" vertical="top" wrapText="1"/>
      <protection locked="0"/>
    </xf>
    <xf numFmtId="44" fontId="16" fillId="4" borderId="183" xfId="1" applyFont="1" applyFill="1" applyBorder="1" applyAlignment="1" applyProtection="1">
      <alignment horizontal="right"/>
      <protection locked="0"/>
    </xf>
    <xf numFmtId="0" fontId="13" fillId="0" borderId="210" xfId="0" applyFont="1" applyBorder="1" applyAlignment="1">
      <alignment horizontal="center" wrapText="1"/>
    </xf>
    <xf numFmtId="0" fontId="12" fillId="10" borderId="202" xfId="0" applyFont="1" applyFill="1" applyBorder="1" applyAlignment="1">
      <alignment horizontal="center" wrapText="1"/>
    </xf>
    <xf numFmtId="0" fontId="12" fillId="10" borderId="203" xfId="0" applyFont="1" applyFill="1" applyBorder="1" applyAlignment="1">
      <alignment horizontal="center" wrapText="1"/>
    </xf>
    <xf numFmtId="0" fontId="12" fillId="10" borderId="204" xfId="0" applyFont="1" applyFill="1" applyBorder="1" applyAlignment="1">
      <alignment horizontal="center"/>
    </xf>
    <xf numFmtId="0" fontId="12" fillId="10" borderId="205" xfId="0" applyFont="1" applyFill="1" applyBorder="1" applyAlignment="1">
      <alignment horizontal="center"/>
    </xf>
    <xf numFmtId="0" fontId="12" fillId="10" borderId="89" xfId="0" applyFont="1" applyFill="1" applyBorder="1" applyAlignment="1">
      <alignment horizontal="center"/>
    </xf>
    <xf numFmtId="0" fontId="12" fillId="10" borderId="184" xfId="0" applyFont="1" applyFill="1" applyBorder="1" applyAlignment="1">
      <alignment horizontal="center"/>
    </xf>
    <xf numFmtId="0" fontId="12" fillId="10" borderId="204" xfId="0" applyFont="1" applyFill="1" applyBorder="1" applyAlignment="1">
      <alignment horizontal="center" wrapText="1"/>
    </xf>
    <xf numFmtId="0" fontId="12" fillId="10" borderId="205" xfId="0" applyFont="1" applyFill="1" applyBorder="1" applyAlignment="1">
      <alignment horizontal="center" wrapText="1"/>
    </xf>
    <xf numFmtId="0" fontId="12" fillId="10" borderId="89" xfId="0" applyFont="1" applyFill="1" applyBorder="1" applyAlignment="1">
      <alignment horizontal="center" wrapText="1"/>
    </xf>
    <xf numFmtId="0" fontId="12" fillId="10" borderId="184" xfId="0" applyFont="1" applyFill="1" applyBorder="1" applyAlignment="1">
      <alignment horizontal="center" wrapText="1"/>
    </xf>
    <xf numFmtId="0" fontId="12" fillId="10" borderId="0" xfId="0" applyFont="1" applyFill="1" applyAlignment="1">
      <alignment horizontal="center" wrapText="1"/>
    </xf>
    <xf numFmtId="0" fontId="21" fillId="3" borderId="0" xfId="0" applyFont="1" applyFill="1" applyAlignment="1">
      <alignment horizontal="right" vertical="center" wrapText="1"/>
    </xf>
    <xf numFmtId="0" fontId="19" fillId="7" borderId="0" xfId="0" applyFont="1" applyFill="1" applyAlignment="1" applyProtection="1">
      <alignment horizontal="center"/>
      <protection locked="0"/>
    </xf>
    <xf numFmtId="166" fontId="15" fillId="7" borderId="187" xfId="0" applyNumberFormat="1" applyFont="1" applyFill="1" applyBorder="1" applyAlignment="1" applyProtection="1">
      <alignment horizontal="left"/>
      <protection locked="0"/>
    </xf>
    <xf numFmtId="9" fontId="27" fillId="0" borderId="183" xfId="5" applyFont="1" applyFill="1" applyBorder="1" applyAlignment="1" applyProtection="1">
      <alignment horizontal="center" vertical="center" wrapText="1"/>
    </xf>
    <xf numFmtId="9" fontId="27" fillId="0" borderId="183" xfId="0" applyNumberFormat="1" applyFont="1" applyBorder="1" applyAlignment="1">
      <alignment horizontal="center" vertical="center" wrapText="1"/>
    </xf>
    <xf numFmtId="0" fontId="27" fillId="0" borderId="183" xfId="0" applyFont="1" applyBorder="1" applyAlignment="1">
      <alignment horizontal="center" vertical="center" wrapText="1"/>
    </xf>
    <xf numFmtId="44" fontId="16" fillId="7" borderId="9" xfId="1" applyFont="1" applyFill="1" applyBorder="1" applyAlignment="1" applyProtection="1">
      <alignment horizontal="right"/>
      <protection locked="0"/>
    </xf>
    <xf numFmtId="44" fontId="16" fillId="7" borderId="10" xfId="1" applyFont="1" applyFill="1" applyBorder="1" applyAlignment="1" applyProtection="1">
      <alignment horizontal="right"/>
      <protection locked="0"/>
    </xf>
    <xf numFmtId="44" fontId="16" fillId="7" borderId="11" xfId="1" applyFont="1" applyFill="1" applyBorder="1" applyAlignment="1" applyProtection="1">
      <alignment horizontal="right"/>
      <protection locked="0"/>
    </xf>
    <xf numFmtId="44" fontId="16" fillId="4" borderId="181" xfId="1" applyFont="1" applyFill="1" applyBorder="1" applyAlignment="1" applyProtection="1">
      <alignment horizontal="center"/>
      <protection locked="0"/>
    </xf>
    <xf numFmtId="44" fontId="16" fillId="4" borderId="182" xfId="1" applyFont="1" applyFill="1" applyBorder="1" applyAlignment="1" applyProtection="1">
      <alignment horizontal="center"/>
      <protection locked="0"/>
    </xf>
    <xf numFmtId="44" fontId="14" fillId="3" borderId="142" xfId="1" applyFont="1" applyFill="1" applyBorder="1" applyAlignment="1" applyProtection="1">
      <alignment horizontal="center"/>
    </xf>
    <xf numFmtId="44" fontId="14" fillId="3" borderId="143" xfId="1" applyFont="1" applyFill="1" applyBorder="1" applyAlignment="1" applyProtection="1">
      <alignment horizontal="center"/>
    </xf>
    <xf numFmtId="10" fontId="14" fillId="3" borderId="190" xfId="1" applyNumberFormat="1" applyFont="1" applyFill="1" applyBorder="1" applyAlignment="1" applyProtection="1">
      <alignment horizontal="center"/>
    </xf>
    <xf numFmtId="10" fontId="14" fillId="3" borderId="189" xfId="1" applyNumberFormat="1" applyFont="1" applyFill="1" applyBorder="1" applyAlignment="1" applyProtection="1">
      <alignment horizontal="center"/>
    </xf>
    <xf numFmtId="0" fontId="16" fillId="4" borderId="191" xfId="0" applyFont="1" applyFill="1" applyBorder="1" applyAlignment="1" applyProtection="1">
      <alignment horizontal="left" vertical="top" wrapText="1"/>
      <protection locked="0"/>
    </xf>
    <xf numFmtId="0" fontId="16" fillId="4" borderId="192" xfId="0" applyFont="1" applyFill="1" applyBorder="1" applyAlignment="1" applyProtection="1">
      <alignment horizontal="left" vertical="top" wrapText="1"/>
      <protection locked="0"/>
    </xf>
    <xf numFmtId="0" fontId="16" fillId="4" borderId="193" xfId="0" applyFont="1" applyFill="1" applyBorder="1" applyAlignment="1" applyProtection="1">
      <alignment horizontal="left" vertical="top" wrapText="1"/>
      <protection locked="0"/>
    </xf>
    <xf numFmtId="44" fontId="14" fillId="0" borderId="169" xfId="1" applyFont="1" applyFill="1" applyBorder="1" applyAlignment="1" applyProtection="1">
      <alignment horizontal="center"/>
    </xf>
    <xf numFmtId="44" fontId="14" fillId="0" borderId="170" xfId="1" applyFont="1" applyFill="1" applyBorder="1" applyAlignment="1" applyProtection="1">
      <alignment horizontal="center"/>
    </xf>
    <xf numFmtId="44" fontId="14" fillId="0" borderId="174" xfId="1" applyFont="1" applyFill="1" applyBorder="1" applyAlignment="1" applyProtection="1">
      <alignment horizontal="center"/>
    </xf>
    <xf numFmtId="0" fontId="16" fillId="4" borderId="225" xfId="0" applyFont="1" applyFill="1" applyBorder="1" applyAlignment="1" applyProtection="1">
      <alignment horizontal="left" vertical="top" wrapText="1"/>
      <protection locked="0"/>
    </xf>
    <xf numFmtId="0" fontId="16" fillId="4" borderId="226" xfId="0" applyFont="1" applyFill="1" applyBorder="1" applyAlignment="1" applyProtection="1">
      <alignment horizontal="left" vertical="top" wrapText="1"/>
      <protection locked="0"/>
    </xf>
    <xf numFmtId="0" fontId="16" fillId="4" borderId="227" xfId="0" applyFont="1" applyFill="1" applyBorder="1" applyAlignment="1" applyProtection="1">
      <alignment horizontal="left" vertical="top" wrapText="1"/>
      <protection locked="0"/>
    </xf>
    <xf numFmtId="0" fontId="13" fillId="0" borderId="211" xfId="0" applyFont="1" applyBorder="1" applyAlignment="1">
      <alignment horizontal="center" wrapText="1"/>
    </xf>
    <xf numFmtId="0" fontId="20" fillId="0" borderId="87" xfId="0" applyFont="1" applyBorder="1" applyAlignment="1">
      <alignment horizontal="center" vertical="top"/>
    </xf>
    <xf numFmtId="44" fontId="15" fillId="7" borderId="187" xfId="1" applyFont="1" applyFill="1" applyBorder="1" applyAlignment="1" applyProtection="1">
      <alignment horizontal="left"/>
      <protection locked="0"/>
    </xf>
    <xf numFmtId="16" fontId="15" fillId="7" borderId="187" xfId="0" applyNumberFormat="1" applyFont="1" applyFill="1" applyBorder="1" applyAlignment="1" applyProtection="1">
      <alignment horizontal="left" wrapText="1"/>
      <protection locked="0"/>
    </xf>
    <xf numFmtId="0" fontId="15" fillId="7" borderId="187" xfId="0" applyFont="1" applyFill="1" applyBorder="1" applyAlignment="1" applyProtection="1">
      <alignment horizontal="left" wrapText="1"/>
      <protection locked="0"/>
    </xf>
    <xf numFmtId="9" fontId="22" fillId="7" borderId="90" xfId="0" applyNumberFormat="1" applyFont="1" applyFill="1" applyBorder="1" applyAlignment="1" applyProtection="1">
      <alignment horizontal="left" vertical="center" wrapText="1"/>
      <protection locked="0"/>
    </xf>
    <xf numFmtId="44" fontId="19" fillId="0" borderId="31" xfId="1" applyFont="1" applyBorder="1" applyAlignment="1" applyProtection="1">
      <alignment horizontal="right"/>
    </xf>
    <xf numFmtId="44" fontId="19" fillId="0" borderId="32" xfId="1" applyFont="1" applyBorder="1" applyAlignment="1" applyProtection="1">
      <alignment horizontal="right"/>
    </xf>
    <xf numFmtId="44" fontId="19" fillId="0" borderId="30" xfId="1" applyFont="1" applyBorder="1" applyAlignment="1" applyProtection="1">
      <alignment horizontal="right"/>
    </xf>
    <xf numFmtId="44" fontId="19" fillId="0" borderId="2" xfId="1" applyFont="1" applyBorder="1" applyAlignment="1" applyProtection="1">
      <alignment horizontal="right"/>
      <protection locked="0"/>
    </xf>
    <xf numFmtId="44" fontId="19" fillId="0" borderId="3" xfId="1" applyFont="1" applyBorder="1" applyAlignment="1" applyProtection="1">
      <alignment horizontal="right"/>
      <protection locked="0"/>
    </xf>
    <xf numFmtId="44" fontId="19" fillId="0" borderId="4" xfId="1" applyFont="1" applyBorder="1" applyAlignment="1" applyProtection="1">
      <alignment horizontal="right"/>
      <protection locked="0"/>
    </xf>
    <xf numFmtId="0" fontId="19" fillId="0" borderId="125" xfId="0" applyFont="1" applyBorder="1" applyAlignment="1" applyProtection="1">
      <alignment horizontal="left"/>
      <protection locked="0"/>
    </xf>
    <xf numFmtId="0" fontId="19" fillId="0" borderId="3" xfId="0" applyFont="1" applyBorder="1" applyAlignment="1" applyProtection="1">
      <alignment horizontal="left"/>
      <protection locked="0"/>
    </xf>
    <xf numFmtId="0" fontId="19" fillId="0" borderId="4" xfId="0" applyFont="1" applyBorder="1" applyAlignment="1" applyProtection="1">
      <alignment horizontal="left"/>
      <protection locked="0"/>
    </xf>
    <xf numFmtId="44" fontId="20" fillId="0" borderId="126" xfId="1" applyFont="1" applyFill="1" applyBorder="1" applyAlignment="1" applyProtection="1">
      <alignment horizontal="center"/>
    </xf>
    <xf numFmtId="44" fontId="20" fillId="0" borderId="32" xfId="1" applyFont="1" applyFill="1" applyBorder="1" applyAlignment="1" applyProtection="1">
      <alignment horizontal="center"/>
    </xf>
    <xf numFmtId="44" fontId="20" fillId="0" borderId="34" xfId="1" applyFont="1" applyFill="1" applyBorder="1" applyAlignment="1" applyProtection="1">
      <alignment horizontal="center"/>
    </xf>
    <xf numFmtId="44" fontId="19" fillId="0" borderId="99" xfId="1" applyFont="1" applyBorder="1" applyAlignment="1" applyProtection="1">
      <alignment horizontal="center"/>
      <protection locked="0"/>
    </xf>
    <xf numFmtId="44" fontId="19" fillId="0" borderId="4" xfId="1" applyFont="1" applyBorder="1" applyAlignment="1" applyProtection="1">
      <alignment horizontal="center"/>
      <protection locked="0"/>
    </xf>
    <xf numFmtId="44" fontId="19" fillId="0" borderId="2" xfId="1" applyFont="1" applyBorder="1" applyAlignment="1" applyProtection="1">
      <alignment horizontal="right"/>
    </xf>
    <xf numFmtId="44" fontId="19" fillId="0" borderId="3" xfId="1" applyFont="1" applyBorder="1" applyAlignment="1" applyProtection="1">
      <alignment horizontal="right"/>
    </xf>
    <xf numFmtId="44" fontId="19" fillId="0" borderId="4" xfId="1" applyFont="1" applyBorder="1" applyAlignment="1" applyProtection="1">
      <alignment horizontal="right"/>
    </xf>
    <xf numFmtId="0" fontId="19" fillId="0" borderId="99" xfId="0" applyFont="1" applyBorder="1" applyAlignment="1">
      <alignment horizontal="center"/>
    </xf>
    <xf numFmtId="0" fontId="19" fillId="0" borderId="101" xfId="0" applyFont="1" applyBorder="1" applyAlignment="1">
      <alignment horizontal="center"/>
    </xf>
    <xf numFmtId="10" fontId="19" fillId="0" borderId="2" xfId="5" applyNumberFormat="1" applyFont="1" applyBorder="1" applyAlignment="1" applyProtection="1">
      <alignment horizontal="center"/>
    </xf>
    <xf numFmtId="10" fontId="19" fillId="0" borderId="4" xfId="5" applyNumberFormat="1" applyFont="1" applyBorder="1" applyAlignment="1" applyProtection="1">
      <alignment horizontal="center"/>
    </xf>
    <xf numFmtId="10" fontId="19" fillId="0" borderId="3" xfId="5" applyNumberFormat="1" applyFont="1" applyBorder="1" applyAlignment="1" applyProtection="1">
      <alignment horizontal="center"/>
    </xf>
    <xf numFmtId="44" fontId="19" fillId="0" borderId="70" xfId="1" applyFont="1" applyBorder="1" applyAlignment="1" applyProtection="1">
      <alignment horizontal="right"/>
      <protection locked="0"/>
    </xf>
    <xf numFmtId="44" fontId="19" fillId="0" borderId="13" xfId="1" applyFont="1" applyBorder="1" applyAlignment="1" applyProtection="1">
      <alignment horizontal="right"/>
      <protection locked="0"/>
    </xf>
    <xf numFmtId="0" fontId="19" fillId="0" borderId="144" xfId="0" applyFont="1" applyBorder="1" applyAlignment="1" applyProtection="1">
      <alignment horizontal="left"/>
      <protection locked="0"/>
    </xf>
    <xf numFmtId="0" fontId="19" fillId="0" borderId="10" xfId="0" applyFont="1" applyBorder="1" applyAlignment="1" applyProtection="1">
      <alignment horizontal="left"/>
      <protection locked="0"/>
    </xf>
    <xf numFmtId="0" fontId="19" fillId="0" borderId="11" xfId="0" applyFont="1" applyBorder="1" applyAlignment="1" applyProtection="1">
      <alignment horizontal="left"/>
      <protection locked="0"/>
    </xf>
    <xf numFmtId="44" fontId="20" fillId="0" borderId="20" xfId="1" applyFont="1" applyBorder="1" applyAlignment="1" applyProtection="1">
      <alignment horizontal="center"/>
    </xf>
    <xf numFmtId="44" fontId="20" fillId="0" borderId="21" xfId="1" applyFont="1" applyBorder="1" applyAlignment="1" applyProtection="1">
      <alignment horizontal="center"/>
    </xf>
    <xf numFmtId="44" fontId="20" fillId="0" borderId="120" xfId="1" applyFont="1" applyBorder="1" applyAlignment="1" applyProtection="1">
      <alignment horizontal="center"/>
    </xf>
    <xf numFmtId="0" fontId="19" fillId="3" borderId="6" xfId="0" applyFont="1" applyFill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19" fillId="3" borderId="116" xfId="0" applyFont="1" applyFill="1" applyBorder="1" applyAlignment="1">
      <alignment horizontal="center"/>
    </xf>
    <xf numFmtId="0" fontId="19" fillId="0" borderId="55" xfId="0" applyFont="1" applyBorder="1" applyAlignment="1" applyProtection="1">
      <alignment horizontal="left" vertical="top" wrapText="1"/>
      <protection locked="0"/>
    </xf>
    <xf numFmtId="0" fontId="19" fillId="0" borderId="58" xfId="0" applyFont="1" applyBorder="1" applyAlignment="1" applyProtection="1">
      <alignment horizontal="left" vertical="top" wrapText="1"/>
      <protection locked="0"/>
    </xf>
    <xf numFmtId="0" fontId="19" fillId="0" borderId="131" xfId="0" applyFont="1" applyBorder="1" applyAlignment="1" applyProtection="1">
      <alignment horizontal="left" vertical="top" wrapText="1"/>
      <protection locked="0"/>
    </xf>
    <xf numFmtId="0" fontId="20" fillId="0" borderId="15" xfId="0" applyFont="1" applyBorder="1" applyAlignment="1">
      <alignment horizontal="center" wrapText="1"/>
    </xf>
    <xf numFmtId="0" fontId="20" fillId="0" borderId="16" xfId="0" applyFont="1" applyBorder="1" applyAlignment="1">
      <alignment horizontal="center" wrapText="1"/>
    </xf>
    <xf numFmtId="0" fontId="20" fillId="0" borderId="129" xfId="0" applyFont="1" applyBorder="1" applyAlignment="1">
      <alignment horizontal="center" wrapText="1"/>
    </xf>
    <xf numFmtId="44" fontId="19" fillId="0" borderId="55" xfId="1" applyFont="1" applyBorder="1" applyAlignment="1" applyProtection="1">
      <alignment horizontal="right"/>
      <protection locked="0"/>
    </xf>
    <xf numFmtId="44" fontId="19" fillId="0" borderId="58" xfId="1" applyFont="1" applyBorder="1" applyAlignment="1" applyProtection="1">
      <alignment horizontal="right"/>
      <protection locked="0"/>
    </xf>
    <xf numFmtId="44" fontId="19" fillId="0" borderId="56" xfId="1" applyFont="1" applyBorder="1" applyAlignment="1" applyProtection="1">
      <alignment horizontal="right"/>
      <protection locked="0"/>
    </xf>
    <xf numFmtId="0" fontId="20" fillId="7" borderId="42" xfId="0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/>
    </xf>
    <xf numFmtId="0" fontId="20" fillId="7" borderId="73" xfId="0" applyFont="1" applyFill="1" applyBorder="1" applyAlignment="1">
      <alignment horizontal="center"/>
    </xf>
    <xf numFmtId="0" fontId="19" fillId="0" borderId="27" xfId="0" applyFont="1" applyBorder="1" applyAlignment="1">
      <alignment horizontal="left"/>
    </xf>
    <xf numFmtId="0" fontId="19" fillId="0" borderId="3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10" fontId="20" fillId="7" borderId="23" xfId="5" applyNumberFormat="1" applyFont="1" applyFill="1" applyBorder="1" applyAlignment="1" applyProtection="1">
      <alignment horizontal="center"/>
    </xf>
    <xf numFmtId="10" fontId="20" fillId="7" borderId="76" xfId="5" applyNumberFormat="1" applyFont="1" applyFill="1" applyBorder="1" applyAlignment="1" applyProtection="1">
      <alignment horizontal="center"/>
    </xf>
    <xf numFmtId="0" fontId="19" fillId="0" borderId="3" xfId="0" applyFont="1" applyBorder="1" applyAlignment="1">
      <alignment horizontal="right"/>
    </xf>
    <xf numFmtId="0" fontId="19" fillId="0" borderId="4" xfId="0" applyFont="1" applyBorder="1" applyAlignment="1">
      <alignment horizontal="right"/>
    </xf>
    <xf numFmtId="9" fontId="20" fillId="7" borderId="23" xfId="5" applyFont="1" applyFill="1" applyBorder="1" applyAlignment="1" applyProtection="1">
      <alignment horizontal="center"/>
    </xf>
    <xf numFmtId="9" fontId="20" fillId="7" borderId="24" xfId="5" applyFont="1" applyFill="1" applyBorder="1" applyAlignment="1" applyProtection="1">
      <alignment horizontal="center"/>
    </xf>
    <xf numFmtId="0" fontId="20" fillId="3" borderId="2" xfId="0" applyFont="1" applyFill="1" applyBorder="1" applyAlignment="1">
      <alignment horizontal="center"/>
    </xf>
    <xf numFmtId="0" fontId="20" fillId="3" borderId="3" xfId="0" applyFont="1" applyFill="1" applyBorder="1" applyAlignment="1">
      <alignment horizontal="center"/>
    </xf>
    <xf numFmtId="0" fontId="20" fillId="3" borderId="4" xfId="0" applyFont="1" applyFill="1" applyBorder="1" applyAlignment="1">
      <alignment horizontal="center"/>
    </xf>
    <xf numFmtId="0" fontId="20" fillId="0" borderId="68" xfId="0" applyFont="1" applyBorder="1" applyAlignment="1">
      <alignment horizontal="center" wrapText="1"/>
    </xf>
    <xf numFmtId="0" fontId="20" fillId="0" borderId="60" xfId="0" applyFont="1" applyBorder="1" applyAlignment="1">
      <alignment horizontal="center" wrapText="1"/>
    </xf>
    <xf numFmtId="0" fontId="20" fillId="0" borderId="61" xfId="0" applyFont="1" applyBorder="1" applyAlignment="1">
      <alignment horizontal="center" wrapText="1"/>
    </xf>
    <xf numFmtId="44" fontId="20" fillId="7" borderId="23" xfId="1" applyFont="1" applyFill="1" applyBorder="1" applyAlignment="1" applyProtection="1">
      <alignment horizontal="right"/>
    </xf>
    <xf numFmtId="44" fontId="20" fillId="7" borderId="21" xfId="1" applyFont="1" applyFill="1" applyBorder="1" applyAlignment="1" applyProtection="1">
      <alignment horizontal="right"/>
    </xf>
    <xf numFmtId="44" fontId="20" fillId="7" borderId="22" xfId="1" applyFont="1" applyFill="1" applyBorder="1" applyAlignment="1" applyProtection="1">
      <alignment horizontal="right"/>
    </xf>
    <xf numFmtId="0" fontId="14" fillId="2" borderId="156" xfId="0" applyFont="1" applyFill="1" applyBorder="1" applyAlignment="1">
      <alignment horizontal="center"/>
    </xf>
    <xf numFmtId="0" fontId="14" fillId="2" borderId="157" xfId="0" applyFont="1" applyFill="1" applyBorder="1" applyAlignment="1">
      <alignment horizontal="center"/>
    </xf>
    <xf numFmtId="0" fontId="14" fillId="2" borderId="158" xfId="0" applyFont="1" applyFill="1" applyBorder="1" applyAlignment="1">
      <alignment horizontal="center"/>
    </xf>
    <xf numFmtId="14" fontId="36" fillId="0" borderId="154" xfId="0" applyNumberFormat="1" applyFont="1" applyBorder="1" applyAlignment="1" applyProtection="1">
      <alignment horizontal="left" vertical="center"/>
      <protection locked="0"/>
    </xf>
    <xf numFmtId="14" fontId="36" fillId="0" borderId="7" xfId="0" applyNumberFormat="1" applyFont="1" applyBorder="1" applyAlignment="1" applyProtection="1">
      <alignment horizontal="left" vertical="center"/>
      <protection locked="0"/>
    </xf>
    <xf numFmtId="14" fontId="36" fillId="0" borderId="121" xfId="0" applyNumberFormat="1" applyFont="1" applyBorder="1" applyAlignment="1" applyProtection="1">
      <alignment horizontal="left" vertical="center"/>
      <protection locked="0"/>
    </xf>
    <xf numFmtId="14" fontId="36" fillId="0" borderId="0" xfId="0" applyNumberFormat="1" applyFont="1" applyAlignment="1" applyProtection="1">
      <alignment horizontal="left" vertical="center"/>
      <protection locked="0"/>
    </xf>
    <xf numFmtId="14" fontId="36" fillId="0" borderId="155" xfId="0" applyNumberFormat="1" applyFont="1" applyBorder="1" applyAlignment="1" applyProtection="1">
      <alignment horizontal="left" vertical="center"/>
      <protection locked="0"/>
    </xf>
    <xf numFmtId="14" fontId="36" fillId="0" borderId="142" xfId="0" applyNumberFormat="1" applyFont="1" applyBorder="1" applyAlignment="1" applyProtection="1">
      <alignment horizontal="left" vertical="center"/>
      <protection locked="0"/>
    </xf>
    <xf numFmtId="0" fontId="14" fillId="8" borderId="137" xfId="0" applyFont="1" applyFill="1" applyBorder="1" applyAlignment="1">
      <alignment horizontal="center"/>
    </xf>
    <xf numFmtId="0" fontId="14" fillId="8" borderId="46" xfId="0" applyFont="1" applyFill="1" applyBorder="1" applyAlignment="1">
      <alignment horizontal="center"/>
    </xf>
    <xf numFmtId="0" fontId="14" fillId="8" borderId="127" xfId="0" applyFont="1" applyFill="1" applyBorder="1" applyAlignment="1">
      <alignment horizontal="center"/>
    </xf>
    <xf numFmtId="0" fontId="33" fillId="3" borderId="103" xfId="0" applyFont="1" applyFill="1" applyBorder="1" applyAlignment="1">
      <alignment horizontal="center"/>
    </xf>
    <xf numFmtId="0" fontId="33" fillId="3" borderId="104" xfId="0" applyFont="1" applyFill="1" applyBorder="1" applyAlignment="1">
      <alignment horizontal="center"/>
    </xf>
    <xf numFmtId="0" fontId="33" fillId="3" borderId="136" xfId="0" applyFont="1" applyFill="1" applyBorder="1" applyAlignment="1">
      <alignment horizontal="center"/>
    </xf>
    <xf numFmtId="0" fontId="19" fillId="0" borderId="55" xfId="0" applyFont="1" applyBorder="1" applyAlignment="1">
      <alignment horizontal="left" wrapText="1"/>
    </xf>
    <xf numFmtId="0" fontId="19" fillId="0" borderId="58" xfId="0" applyFont="1" applyBorder="1" applyAlignment="1">
      <alignment horizontal="left" wrapText="1"/>
    </xf>
    <xf numFmtId="0" fontId="19" fillId="0" borderId="59" xfId="0" applyFont="1" applyBorder="1" applyAlignment="1">
      <alignment horizontal="left" wrapText="1"/>
    </xf>
    <xf numFmtId="0" fontId="19" fillId="0" borderId="31" xfId="0" applyFont="1" applyBorder="1" applyAlignment="1">
      <alignment horizontal="left" wrapText="1"/>
    </xf>
    <xf numFmtId="0" fontId="19" fillId="0" borderId="32" xfId="0" applyFont="1" applyBorder="1" applyAlignment="1">
      <alignment horizontal="left" wrapText="1"/>
    </xf>
    <xf numFmtId="0" fontId="19" fillId="0" borderId="34" xfId="0" applyFont="1" applyBorder="1" applyAlignment="1">
      <alignment horizontal="left" wrapText="1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40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112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>
      <alignment horizontal="left"/>
    </xf>
    <xf numFmtId="44" fontId="28" fillId="0" borderId="55" xfId="1" applyFont="1" applyBorder="1" applyAlignment="1" applyProtection="1">
      <alignment horizontal="center"/>
    </xf>
    <xf numFmtId="44" fontId="28" fillId="0" borderId="59" xfId="1" applyFont="1" applyBorder="1" applyAlignment="1" applyProtection="1">
      <alignment horizontal="center"/>
    </xf>
    <xf numFmtId="0" fontId="33" fillId="3" borderId="138" xfId="0" applyFont="1" applyFill="1" applyBorder="1" applyAlignment="1">
      <alignment horizontal="center"/>
    </xf>
    <xf numFmtId="0" fontId="33" fillId="3" borderId="65" xfId="0" applyFont="1" applyFill="1" applyBorder="1" applyAlignment="1">
      <alignment horizontal="center"/>
    </xf>
    <xf numFmtId="0" fontId="33" fillId="3" borderId="66" xfId="0" applyFont="1" applyFill="1" applyBorder="1" applyAlignment="1">
      <alignment horizontal="center"/>
    </xf>
    <xf numFmtId="0" fontId="33" fillId="3" borderId="61" xfId="0" applyFont="1" applyFill="1" applyBorder="1" applyAlignment="1">
      <alignment horizontal="center"/>
    </xf>
    <xf numFmtId="0" fontId="36" fillId="0" borderId="154" xfId="0" applyFont="1" applyBorder="1" applyAlignment="1" applyProtection="1">
      <alignment horizontal="left" vertical="center"/>
      <protection locked="0"/>
    </xf>
    <xf numFmtId="0" fontId="36" fillId="0" borderId="7" xfId="0" applyFont="1" applyBorder="1" applyAlignment="1" applyProtection="1">
      <alignment horizontal="left" vertical="center"/>
      <protection locked="0"/>
    </xf>
    <xf numFmtId="0" fontId="36" fillId="0" borderId="8" xfId="0" applyFont="1" applyBorder="1" applyAlignment="1" applyProtection="1">
      <alignment horizontal="left" vertical="center"/>
      <protection locked="0"/>
    </xf>
    <xf numFmtId="0" fontId="36" fillId="0" borderId="121" xfId="0" applyFont="1" applyBorder="1" applyAlignment="1" applyProtection="1">
      <alignment horizontal="left" vertical="center"/>
      <protection locked="0"/>
    </xf>
    <xf numFmtId="0" fontId="36" fillId="0" borderId="0" xfId="0" applyFont="1" applyAlignment="1" applyProtection="1">
      <alignment horizontal="left" vertical="center"/>
      <protection locked="0"/>
    </xf>
    <xf numFmtId="0" fontId="36" fillId="0" borderId="12" xfId="0" applyFont="1" applyBorder="1" applyAlignment="1" applyProtection="1">
      <alignment horizontal="left" vertical="center"/>
      <protection locked="0"/>
    </xf>
    <xf numFmtId="0" fontId="36" fillId="0" borderId="155" xfId="0" applyFont="1" applyBorder="1" applyAlignment="1" applyProtection="1">
      <alignment horizontal="left" vertical="center"/>
      <protection locked="0"/>
    </xf>
    <xf numFmtId="0" fontId="36" fillId="0" borderId="142" xfId="0" applyFont="1" applyBorder="1" applyAlignment="1" applyProtection="1">
      <alignment horizontal="left" vertical="center"/>
      <protection locked="0"/>
    </xf>
    <xf numFmtId="0" fontId="36" fillId="0" borderId="143" xfId="0" applyFont="1" applyBorder="1" applyAlignment="1" applyProtection="1">
      <alignment horizontal="left" vertical="center"/>
      <protection locked="0"/>
    </xf>
    <xf numFmtId="0" fontId="19" fillId="5" borderId="139" xfId="0" applyFont="1" applyFill="1" applyBorder="1" applyAlignment="1" applyProtection="1">
      <alignment horizontal="center" vertical="center"/>
      <protection locked="0"/>
    </xf>
    <xf numFmtId="0" fontId="19" fillId="5" borderId="141" xfId="0" applyFont="1" applyFill="1" applyBorder="1" applyAlignment="1" applyProtection="1">
      <alignment horizontal="center" vertical="center"/>
      <protection locked="0"/>
    </xf>
    <xf numFmtId="0" fontId="19" fillId="0" borderId="58" xfId="0" applyFont="1" applyBorder="1" applyAlignment="1">
      <alignment horizontal="left"/>
    </xf>
    <xf numFmtId="0" fontId="20" fillId="2" borderId="135" xfId="0" applyFont="1" applyFill="1" applyBorder="1" applyAlignment="1">
      <alignment horizontal="center" vertical="center"/>
    </xf>
    <xf numFmtId="0" fontId="20" fillId="2" borderId="104" xfId="0" applyFont="1" applyFill="1" applyBorder="1" applyAlignment="1">
      <alignment horizontal="center" vertical="center"/>
    </xf>
    <xf numFmtId="0" fontId="20" fillId="2" borderId="136" xfId="0" applyFont="1" applyFill="1" applyBorder="1" applyAlignment="1">
      <alignment horizontal="center" vertical="center"/>
    </xf>
    <xf numFmtId="10" fontId="20" fillId="0" borderId="6" xfId="5" applyNumberFormat="1" applyFont="1" applyBorder="1" applyAlignment="1" applyProtection="1">
      <alignment horizontal="center"/>
    </xf>
    <xf numFmtId="10" fontId="20" fillId="0" borderId="26" xfId="5" applyNumberFormat="1" applyFont="1" applyBorder="1" applyAlignment="1" applyProtection="1">
      <alignment horizontal="center"/>
    </xf>
    <xf numFmtId="0" fontId="19" fillId="0" borderId="160" xfId="0" applyFont="1" applyBorder="1" applyAlignment="1" applyProtection="1">
      <alignment horizontal="left" vertical="top" wrapText="1"/>
      <protection locked="0"/>
    </xf>
    <xf numFmtId="0" fontId="19" fillId="0" borderId="107" xfId="0" applyFont="1" applyBorder="1" applyAlignment="1" applyProtection="1">
      <alignment horizontal="left" vertical="top" wrapText="1"/>
      <protection locked="0"/>
    </xf>
    <xf numFmtId="0" fontId="19" fillId="0" borderId="140" xfId="0" applyFont="1" applyBorder="1" applyAlignment="1" applyProtection="1">
      <alignment horizontal="left" vertical="top" wrapText="1"/>
      <protection locked="0"/>
    </xf>
    <xf numFmtId="0" fontId="19" fillId="0" borderId="9" xfId="0" applyFont="1" applyBorder="1" applyAlignment="1" applyProtection="1">
      <alignment horizontal="left" vertical="top" wrapText="1"/>
      <protection locked="0"/>
    </xf>
    <xf numFmtId="0" fontId="19" fillId="0" borderId="10" xfId="0" applyFont="1" applyBorder="1" applyAlignment="1" applyProtection="1">
      <alignment horizontal="left" vertical="top" wrapText="1"/>
      <protection locked="0"/>
    </xf>
    <xf numFmtId="0" fontId="19" fillId="0" borderId="117" xfId="0" applyFont="1" applyBorder="1" applyAlignment="1" applyProtection="1">
      <alignment horizontal="left" vertical="top" wrapText="1"/>
      <protection locked="0"/>
    </xf>
    <xf numFmtId="44" fontId="19" fillId="0" borderId="9" xfId="1" applyFont="1" applyBorder="1" applyAlignment="1" applyProtection="1">
      <alignment horizontal="right"/>
      <protection locked="0"/>
    </xf>
    <xf numFmtId="44" fontId="19" fillId="0" borderId="10" xfId="1" applyFont="1" applyBorder="1" applyAlignment="1" applyProtection="1">
      <alignment horizontal="right"/>
      <protection locked="0"/>
    </xf>
    <xf numFmtId="44" fontId="19" fillId="0" borderId="11" xfId="1" applyFont="1" applyBorder="1" applyAlignment="1" applyProtection="1">
      <alignment horizontal="right"/>
      <protection locked="0"/>
    </xf>
    <xf numFmtId="0" fontId="14" fillId="2" borderId="10" xfId="0" applyFont="1" applyFill="1" applyBorder="1" applyAlignment="1">
      <alignment horizontal="center"/>
    </xf>
    <xf numFmtId="0" fontId="14" fillId="2" borderId="117" xfId="0" applyFont="1" applyFill="1" applyBorder="1" applyAlignment="1">
      <alignment horizontal="center"/>
    </xf>
    <xf numFmtId="0" fontId="14" fillId="2" borderId="159" xfId="0" applyFont="1" applyFill="1" applyBorder="1" applyAlignment="1">
      <alignment horizontal="left"/>
    </xf>
    <xf numFmtId="0" fontId="14" fillId="2" borderId="157" xfId="0" applyFont="1" applyFill="1" applyBorder="1" applyAlignment="1">
      <alignment horizontal="left"/>
    </xf>
    <xf numFmtId="0" fontId="14" fillId="2" borderId="158" xfId="0" applyFont="1" applyFill="1" applyBorder="1" applyAlignment="1">
      <alignment horizontal="left"/>
    </xf>
    <xf numFmtId="44" fontId="20" fillId="7" borderId="31" xfId="0" applyNumberFormat="1" applyFont="1" applyFill="1" applyBorder="1" applyAlignment="1">
      <alignment horizontal="right"/>
    </xf>
    <xf numFmtId="44" fontId="20" fillId="7" borderId="32" xfId="0" applyNumberFormat="1" applyFont="1" applyFill="1" applyBorder="1" applyAlignment="1">
      <alignment horizontal="right"/>
    </xf>
    <xf numFmtId="44" fontId="20" fillId="7" borderId="8" xfId="0" applyNumberFormat="1" applyFont="1" applyFill="1" applyBorder="1" applyAlignment="1">
      <alignment horizontal="right"/>
    </xf>
    <xf numFmtId="10" fontId="20" fillId="7" borderId="31" xfId="5" applyNumberFormat="1" applyFont="1" applyFill="1" applyBorder="1" applyAlignment="1" applyProtection="1">
      <alignment horizontal="center"/>
    </xf>
    <xf numFmtId="10" fontId="20" fillId="7" borderId="30" xfId="5" applyNumberFormat="1" applyFont="1" applyFill="1" applyBorder="1" applyAlignment="1" applyProtection="1">
      <alignment horizontal="center"/>
    </xf>
    <xf numFmtId="0" fontId="20" fillId="7" borderId="46" xfId="0" applyFont="1" applyFill="1" applyBorder="1" applyAlignment="1">
      <alignment horizontal="center"/>
    </xf>
    <xf numFmtId="0" fontId="20" fillId="7" borderId="47" xfId="0" applyFont="1" applyFill="1" applyBorder="1" applyAlignment="1">
      <alignment horizontal="center"/>
    </xf>
    <xf numFmtId="0" fontId="20" fillId="3" borderId="28" xfId="0" applyFont="1" applyFill="1" applyBorder="1" applyAlignment="1">
      <alignment horizontal="center"/>
    </xf>
    <xf numFmtId="44" fontId="19" fillId="0" borderId="100" xfId="1" applyFont="1" applyBorder="1" applyAlignment="1" applyProtection="1">
      <alignment horizontal="center"/>
      <protection locked="0"/>
    </xf>
    <xf numFmtId="44" fontId="19" fillId="0" borderId="30" xfId="1" applyFont="1" applyBorder="1" applyAlignment="1" applyProtection="1">
      <alignment horizontal="center"/>
      <protection locked="0"/>
    </xf>
    <xf numFmtId="44" fontId="20" fillId="5" borderId="23" xfId="1" applyFont="1" applyFill="1" applyBorder="1" applyAlignment="1" applyProtection="1">
      <alignment horizontal="center"/>
    </xf>
    <xf numFmtId="44" fontId="20" fillId="5" borderId="22" xfId="1" applyFont="1" applyFill="1" applyBorder="1" applyAlignment="1" applyProtection="1">
      <alignment horizontal="center"/>
    </xf>
    <xf numFmtId="0" fontId="20" fillId="3" borderId="123" xfId="0" applyFont="1" applyFill="1" applyBorder="1" applyAlignment="1">
      <alignment horizontal="center"/>
    </xf>
    <xf numFmtId="0" fontId="20" fillId="3" borderId="21" xfId="0" applyFont="1" applyFill="1" applyBorder="1" applyAlignment="1">
      <alignment horizontal="center"/>
    </xf>
    <xf numFmtId="0" fontId="20" fillId="3" borderId="22" xfId="0" applyFont="1" applyFill="1" applyBorder="1" applyAlignment="1">
      <alignment horizontal="center"/>
    </xf>
    <xf numFmtId="44" fontId="20" fillId="5" borderId="52" xfId="1" applyFont="1" applyFill="1" applyBorder="1" applyAlignment="1" applyProtection="1">
      <alignment horizontal="right"/>
    </xf>
    <xf numFmtId="0" fontId="3" fillId="8" borderId="42" xfId="0" applyFont="1" applyFill="1" applyBorder="1" applyAlignment="1" applyProtection="1">
      <alignment horizontal="center" vertical="center" wrapText="1"/>
      <protection locked="0"/>
    </xf>
    <xf numFmtId="0" fontId="3" fillId="8" borderId="43" xfId="0" applyFont="1" applyFill="1" applyBorder="1" applyAlignment="1" applyProtection="1">
      <alignment horizontal="center" vertical="center" wrapText="1"/>
      <protection locked="0"/>
    </xf>
    <xf numFmtId="0" fontId="3" fillId="8" borderId="44" xfId="0" applyFont="1" applyFill="1" applyBorder="1" applyAlignment="1" applyProtection="1">
      <alignment horizontal="center" vertical="center" wrapText="1"/>
      <protection locked="0"/>
    </xf>
    <xf numFmtId="10" fontId="20" fillId="5" borderId="23" xfId="5" applyNumberFormat="1" applyFont="1" applyFill="1" applyBorder="1" applyAlignment="1" applyProtection="1">
      <alignment horizontal="center"/>
    </xf>
    <xf numFmtId="10" fontId="20" fillId="5" borderId="21" xfId="5" applyNumberFormat="1" applyFont="1" applyFill="1" applyBorder="1" applyAlignment="1" applyProtection="1">
      <alignment horizontal="center"/>
    </xf>
    <xf numFmtId="44" fontId="20" fillId="5" borderId="71" xfId="1" applyFont="1" applyFill="1" applyBorder="1" applyAlignment="1" applyProtection="1">
      <alignment horizontal="right"/>
    </xf>
    <xf numFmtId="10" fontId="20" fillId="5" borderId="22" xfId="5" applyNumberFormat="1" applyFont="1" applyFill="1" applyBorder="1" applyAlignment="1" applyProtection="1">
      <alignment horizontal="center"/>
    </xf>
    <xf numFmtId="0" fontId="19" fillId="0" borderId="2" xfId="0" applyFont="1" applyBorder="1" applyAlignment="1" applyProtection="1">
      <alignment horizontal="left" vertical="top"/>
      <protection locked="0"/>
    </xf>
    <xf numFmtId="0" fontId="19" fillId="0" borderId="3" xfId="0" applyFont="1" applyBorder="1" applyAlignment="1" applyProtection="1">
      <alignment horizontal="left" vertical="top"/>
      <protection locked="0"/>
    </xf>
    <xf numFmtId="0" fontId="19" fillId="0" borderId="118" xfId="0" applyFont="1" applyBorder="1" applyAlignment="1" applyProtection="1">
      <alignment horizontal="left" vertical="top"/>
      <protection locked="0"/>
    </xf>
    <xf numFmtId="0" fontId="3" fillId="8" borderId="45" xfId="0" applyFont="1" applyFill="1" applyBorder="1" applyAlignment="1" applyProtection="1">
      <alignment horizontal="center" vertical="center" wrapText="1"/>
      <protection locked="0"/>
    </xf>
    <xf numFmtId="0" fontId="3" fillId="8" borderId="46" xfId="0" applyFont="1" applyFill="1" applyBorder="1" applyAlignment="1" applyProtection="1">
      <alignment horizontal="center" vertical="center" wrapText="1"/>
      <protection locked="0"/>
    </xf>
    <xf numFmtId="0" fontId="3" fillId="8" borderId="47" xfId="0" applyFont="1" applyFill="1" applyBorder="1" applyAlignment="1" applyProtection="1">
      <alignment horizontal="center" vertical="center" wrapText="1"/>
      <protection locked="0"/>
    </xf>
    <xf numFmtId="0" fontId="3" fillId="8" borderId="35" xfId="0" applyFont="1" applyFill="1" applyBorder="1" applyAlignment="1" applyProtection="1">
      <alignment horizontal="center" vertical="center" wrapText="1"/>
      <protection locked="0"/>
    </xf>
    <xf numFmtId="0" fontId="3" fillId="8" borderId="36" xfId="0" applyFont="1" applyFill="1" applyBorder="1" applyAlignment="1" applyProtection="1">
      <alignment horizontal="center" vertical="center" wrapText="1"/>
      <protection locked="0"/>
    </xf>
    <xf numFmtId="0" fontId="3" fillId="8" borderId="222" xfId="0" applyFont="1" applyFill="1" applyBorder="1" applyAlignment="1" applyProtection="1">
      <alignment horizontal="center" vertical="center" wrapText="1"/>
      <protection locked="0"/>
    </xf>
    <xf numFmtId="0" fontId="5" fillId="3" borderId="219" xfId="0" applyFont="1" applyFill="1" applyBorder="1" applyAlignment="1" applyProtection="1">
      <alignment horizontal="center" vertical="center"/>
      <protection locked="0"/>
    </xf>
    <xf numFmtId="0" fontId="5" fillId="3" borderId="220" xfId="0" applyFont="1" applyFill="1" applyBorder="1" applyAlignment="1" applyProtection="1">
      <alignment horizontal="center" vertical="center"/>
      <protection locked="0"/>
    </xf>
    <xf numFmtId="0" fontId="5" fillId="3" borderId="221" xfId="0" applyFont="1" applyFill="1" applyBorder="1" applyAlignment="1" applyProtection="1">
      <alignment horizontal="center" vertical="center"/>
      <protection locked="0"/>
    </xf>
    <xf numFmtId="0" fontId="2" fillId="5" borderId="67" xfId="0" applyFont="1" applyFill="1" applyBorder="1" applyAlignment="1" applyProtection="1">
      <alignment horizontal="center" vertical="center"/>
      <protection locked="0"/>
    </xf>
    <xf numFmtId="0" fontId="2" fillId="5" borderId="228" xfId="0" applyFont="1" applyFill="1" applyBorder="1" applyAlignment="1" applyProtection="1">
      <alignment horizontal="center" vertical="center"/>
      <protection locked="0"/>
    </xf>
    <xf numFmtId="0" fontId="2" fillId="3" borderId="25" xfId="0" applyFont="1" applyFill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85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5" borderId="49" xfId="0" applyFont="1" applyFill="1" applyBorder="1" applyAlignment="1" applyProtection="1">
      <alignment horizontal="center" vertical="center"/>
      <protection locked="0"/>
    </xf>
    <xf numFmtId="0" fontId="2" fillId="5" borderId="51" xfId="0" applyFont="1" applyFill="1" applyBorder="1" applyAlignment="1" applyProtection="1">
      <alignment horizontal="center" vertical="center"/>
      <protection locked="0"/>
    </xf>
    <xf numFmtId="0" fontId="2" fillId="3" borderId="4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39" xfId="0" applyFont="1" applyFill="1" applyBorder="1" applyAlignment="1" applyProtection="1">
      <alignment horizontal="center" vertical="center" wrapText="1"/>
      <protection locked="0"/>
    </xf>
    <xf numFmtId="0" fontId="2" fillId="3" borderId="40" xfId="0" applyFont="1" applyFill="1" applyBorder="1" applyAlignment="1" applyProtection="1">
      <alignment horizontal="center" vertical="center" wrapText="1"/>
      <protection locked="0"/>
    </xf>
    <xf numFmtId="0" fontId="2" fillId="5" borderId="62" xfId="0" applyFont="1" applyFill="1" applyBorder="1" applyAlignment="1" applyProtection="1">
      <alignment horizontal="center" vertical="center"/>
      <protection locked="0"/>
    </xf>
    <xf numFmtId="0" fontId="2" fillId="5" borderId="63" xfId="0" applyFont="1" applyFill="1" applyBorder="1" applyAlignment="1" applyProtection="1">
      <alignment horizontal="center" vertical="center"/>
      <protection locked="0"/>
    </xf>
    <xf numFmtId="44" fontId="2" fillId="0" borderId="215" xfId="1" applyFont="1" applyBorder="1" applyAlignment="1" applyProtection="1">
      <alignment horizontal="center"/>
      <protection locked="0"/>
    </xf>
    <xf numFmtId="44" fontId="2" fillId="0" borderId="218" xfId="1" applyFont="1" applyBorder="1" applyAlignment="1" applyProtection="1">
      <alignment horizontal="center"/>
      <protection locked="0"/>
    </xf>
    <xf numFmtId="44" fontId="2" fillId="0" borderId="216" xfId="1" applyFont="1" applyBorder="1" applyAlignment="1" applyProtection="1">
      <alignment horizontal="center"/>
      <protection locked="0"/>
    </xf>
    <xf numFmtId="44" fontId="2" fillId="0" borderId="196" xfId="1" applyFont="1" applyBorder="1" applyAlignment="1" applyProtection="1">
      <alignment horizontal="center"/>
      <protection locked="0"/>
    </xf>
    <xf numFmtId="44" fontId="2" fillId="0" borderId="90" xfId="1" applyFont="1" applyBorder="1" applyAlignment="1" applyProtection="1">
      <alignment horizontal="center"/>
      <protection locked="0"/>
    </xf>
    <xf numFmtId="44" fontId="2" fillId="0" borderId="229" xfId="1" applyFont="1" applyBorder="1" applyAlignment="1" applyProtection="1">
      <alignment horizontal="center"/>
      <protection locked="0"/>
    </xf>
    <xf numFmtId="0" fontId="2" fillId="5" borderId="217" xfId="0" applyFont="1" applyFill="1" applyBorder="1" applyAlignment="1" applyProtection="1">
      <alignment horizontal="center" vertical="center"/>
      <protection locked="0"/>
    </xf>
    <xf numFmtId="0" fontId="2" fillId="5" borderId="50" xfId="0" applyFont="1" applyFill="1" applyBorder="1" applyAlignment="1" applyProtection="1">
      <alignment horizontal="center" vertical="center"/>
      <protection locked="0"/>
    </xf>
    <xf numFmtId="0" fontId="2" fillId="0" borderId="215" xfId="0" applyFont="1" applyBorder="1" applyAlignment="1" applyProtection="1">
      <alignment horizontal="left" vertical="center"/>
      <protection locked="0"/>
    </xf>
    <xf numFmtId="0" fontId="2" fillId="0" borderId="216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16" fillId="8" borderId="146" xfId="0" applyFont="1" applyFill="1" applyBorder="1" applyAlignment="1">
      <alignment horizontal="left" vertical="top" wrapText="1"/>
    </xf>
    <xf numFmtId="0" fontId="16" fillId="8" borderId="147" xfId="0" applyFont="1" applyFill="1" applyBorder="1" applyAlignment="1">
      <alignment horizontal="left" vertical="top" wrapText="1"/>
    </xf>
    <xf numFmtId="0" fontId="16" fillId="8" borderId="152" xfId="0" applyFont="1" applyFill="1" applyBorder="1" applyAlignment="1">
      <alignment horizontal="left" vertical="top" wrapText="1"/>
    </xf>
    <xf numFmtId="0" fontId="20" fillId="0" borderId="57" xfId="0" applyFont="1" applyBorder="1" applyAlignment="1">
      <alignment horizontal="center" wrapText="1"/>
    </xf>
    <xf numFmtId="0" fontId="19" fillId="5" borderId="23" xfId="0" applyFont="1" applyFill="1" applyBorder="1" applyAlignment="1">
      <alignment horizontal="center"/>
    </xf>
    <xf numFmtId="0" fontId="19" fillId="5" borderId="21" xfId="0" applyFont="1" applyFill="1" applyBorder="1" applyAlignment="1">
      <alignment horizontal="center"/>
    </xf>
    <xf numFmtId="0" fontId="19" fillId="5" borderId="120" xfId="0" applyFont="1" applyFill="1" applyBorder="1" applyAlignment="1">
      <alignment horizontal="center"/>
    </xf>
    <xf numFmtId="0" fontId="14" fillId="8" borderId="133" xfId="0" applyFont="1" applyFill="1" applyBorder="1" applyAlignment="1">
      <alignment horizontal="center"/>
    </xf>
    <xf numFmtId="0" fontId="14" fillId="8" borderId="102" xfId="0" applyFont="1" applyFill="1" applyBorder="1" applyAlignment="1">
      <alignment horizontal="center"/>
    </xf>
    <xf numFmtId="0" fontId="14" fillId="8" borderId="134" xfId="0" applyFont="1" applyFill="1" applyBorder="1" applyAlignment="1">
      <alignment horizontal="center"/>
    </xf>
    <xf numFmtId="0" fontId="20" fillId="0" borderId="135" xfId="0" applyFont="1" applyBorder="1" applyAlignment="1">
      <alignment horizontal="left"/>
    </xf>
    <xf numFmtId="0" fontId="20" fillId="0" borderId="104" xfId="0" applyFont="1" applyBorder="1" applyAlignment="1">
      <alignment horizontal="left"/>
    </xf>
    <xf numFmtId="0" fontId="20" fillId="0" borderId="136" xfId="0" applyFont="1" applyBorder="1" applyAlignment="1">
      <alignment horizontal="left"/>
    </xf>
    <xf numFmtId="0" fontId="20" fillId="3" borderId="21" xfId="0" applyFont="1" applyFill="1" applyBorder="1" applyAlignment="1">
      <alignment horizontal="right"/>
    </xf>
    <xf numFmtId="0" fontId="20" fillId="3" borderId="22" xfId="0" applyFont="1" applyFill="1" applyBorder="1" applyAlignment="1">
      <alignment horizontal="right"/>
    </xf>
    <xf numFmtId="10" fontId="19" fillId="0" borderId="28" xfId="5" applyNumberFormat="1" applyFont="1" applyBorder="1" applyAlignment="1" applyProtection="1">
      <alignment horizontal="center"/>
    </xf>
    <xf numFmtId="44" fontId="19" fillId="0" borderId="6" xfId="1" applyFont="1" applyBorder="1" applyAlignment="1" applyProtection="1">
      <alignment horizontal="right"/>
    </xf>
    <xf numFmtId="44" fontId="19" fillId="0" borderId="7" xfId="1" applyFont="1" applyBorder="1" applyAlignment="1" applyProtection="1">
      <alignment horizontal="right"/>
    </xf>
    <xf numFmtId="44" fontId="19" fillId="0" borderId="8" xfId="1" applyFont="1" applyBorder="1" applyAlignment="1" applyProtection="1">
      <alignment horizontal="right"/>
    </xf>
    <xf numFmtId="10" fontId="19" fillId="0" borderId="55" xfId="5" applyNumberFormat="1" applyFont="1" applyBorder="1" applyAlignment="1" applyProtection="1">
      <alignment horizontal="center"/>
    </xf>
    <xf numFmtId="10" fontId="19" fillId="0" borderId="56" xfId="5" applyNumberFormat="1" applyFont="1" applyBorder="1" applyAlignment="1" applyProtection="1">
      <alignment horizontal="center"/>
    </xf>
    <xf numFmtId="0" fontId="25" fillId="6" borderId="123" xfId="0" applyFont="1" applyFill="1" applyBorder="1" applyAlignment="1">
      <alignment horizontal="center" vertical="center"/>
    </xf>
    <xf numFmtId="0" fontId="25" fillId="6" borderId="21" xfId="0" applyFont="1" applyFill="1" applyBorder="1" applyAlignment="1">
      <alignment horizontal="center" vertical="center"/>
    </xf>
    <xf numFmtId="0" fontId="25" fillId="6" borderId="120" xfId="0" applyFont="1" applyFill="1" applyBorder="1" applyAlignment="1">
      <alignment horizontal="center" vertical="center"/>
    </xf>
    <xf numFmtId="0" fontId="20" fillId="7" borderId="125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28" xfId="0" applyFont="1" applyFill="1" applyBorder="1" applyAlignment="1">
      <alignment horizontal="center" vertical="center" wrapText="1"/>
    </xf>
    <xf numFmtId="0" fontId="20" fillId="0" borderId="128" xfId="0" applyFont="1" applyBorder="1" applyAlignment="1">
      <alignment horizontal="left" wrapText="1"/>
    </xf>
    <xf numFmtId="0" fontId="20" fillId="0" borderId="60" xfId="0" applyFont="1" applyBorder="1" applyAlignment="1">
      <alignment horizontal="left" wrapText="1"/>
    </xf>
    <xf numFmtId="0" fontId="20" fillId="0" borderId="61" xfId="0" applyFont="1" applyBorder="1" applyAlignment="1">
      <alignment horizontal="left" wrapText="1"/>
    </xf>
    <xf numFmtId="0" fontId="14" fillId="8" borderId="124" xfId="0" applyFont="1" applyFill="1" applyBorder="1" applyAlignment="1">
      <alignment horizontal="center"/>
    </xf>
    <xf numFmtId="0" fontId="14" fillId="8" borderId="43" xfId="0" applyFont="1" applyFill="1" applyBorder="1" applyAlignment="1">
      <alignment horizontal="center"/>
    </xf>
    <xf numFmtId="0" fontId="14" fillId="8" borderId="114" xfId="0" applyFont="1" applyFill="1" applyBorder="1" applyAlignment="1">
      <alignment horizontal="center"/>
    </xf>
    <xf numFmtId="0" fontId="19" fillId="0" borderId="32" xfId="0" applyFont="1" applyBorder="1" applyAlignment="1">
      <alignment horizontal="right"/>
    </xf>
    <xf numFmtId="0" fontId="19" fillId="0" borderId="30" xfId="0" applyFont="1" applyBorder="1" applyAlignment="1">
      <alignment horizontal="right"/>
    </xf>
    <xf numFmtId="0" fontId="20" fillId="0" borderId="69" xfId="0" applyFont="1" applyBorder="1" applyAlignment="1">
      <alignment horizontal="center" wrapText="1"/>
    </xf>
    <xf numFmtId="0" fontId="20" fillId="0" borderId="65" xfId="0" applyFont="1" applyBorder="1" applyAlignment="1">
      <alignment horizontal="center" wrapText="1"/>
    </xf>
    <xf numFmtId="0" fontId="24" fillId="9" borderId="45" xfId="0" applyFont="1" applyFill="1" applyBorder="1" applyAlignment="1">
      <alignment horizontal="center" vertical="center" wrapText="1"/>
    </xf>
    <xf numFmtId="0" fontId="24" fillId="9" borderId="46" xfId="0" applyFont="1" applyFill="1" applyBorder="1" applyAlignment="1">
      <alignment horizontal="center" vertical="center" wrapText="1"/>
    </xf>
    <xf numFmtId="0" fontId="24" fillId="9" borderId="127" xfId="0" applyFont="1" applyFill="1" applyBorder="1" applyAlignment="1">
      <alignment horizontal="center" vertical="center" wrapText="1"/>
    </xf>
    <xf numFmtId="0" fontId="24" fillId="9" borderId="48" xfId="0" applyFont="1" applyFill="1" applyBorder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24" fillId="9" borderId="122" xfId="0" applyFont="1" applyFill="1" applyBorder="1" applyAlignment="1">
      <alignment horizontal="center" vertical="center" wrapText="1"/>
    </xf>
    <xf numFmtId="0" fontId="24" fillId="9" borderId="35" xfId="0" applyFont="1" applyFill="1" applyBorder="1" applyAlignment="1">
      <alignment horizontal="center" vertical="center" wrapText="1"/>
    </xf>
    <xf numFmtId="0" fontId="24" fillId="9" borderId="36" xfId="0" applyFont="1" applyFill="1" applyBorder="1" applyAlignment="1">
      <alignment horizontal="center" vertical="center" wrapText="1"/>
    </xf>
    <xf numFmtId="0" fontId="24" fillId="9" borderId="112" xfId="0" applyFont="1" applyFill="1" applyBorder="1" applyAlignment="1">
      <alignment horizontal="center" vertical="center" wrapText="1"/>
    </xf>
    <xf numFmtId="44" fontId="19" fillId="0" borderId="2" xfId="1" applyFont="1" applyBorder="1" applyAlignment="1" applyProtection="1">
      <alignment horizontal="center"/>
      <protection locked="0"/>
    </xf>
    <xf numFmtId="44" fontId="19" fillId="0" borderId="3" xfId="1" applyFont="1" applyBorder="1" applyAlignment="1" applyProtection="1">
      <alignment horizontal="center"/>
      <protection locked="0"/>
    </xf>
    <xf numFmtId="44" fontId="19" fillId="0" borderId="19" xfId="1" applyFont="1" applyBorder="1" applyAlignment="1" applyProtection="1">
      <alignment horizontal="center"/>
      <protection locked="0"/>
    </xf>
    <xf numFmtId="44" fontId="19" fillId="0" borderId="98" xfId="1" applyFont="1" applyBorder="1" applyAlignment="1" applyProtection="1">
      <alignment horizontal="center"/>
      <protection locked="0"/>
    </xf>
    <xf numFmtId="44" fontId="19" fillId="0" borderId="56" xfId="1" applyFont="1" applyBorder="1" applyAlignment="1" applyProtection="1">
      <alignment horizontal="center"/>
      <protection locked="0"/>
    </xf>
    <xf numFmtId="10" fontId="19" fillId="0" borderId="31" xfId="5" applyNumberFormat="1" applyFont="1" applyBorder="1" applyAlignment="1" applyProtection="1">
      <alignment horizontal="center"/>
    </xf>
    <xf numFmtId="10" fontId="19" fillId="0" borderId="75" xfId="5" applyNumberFormat="1" applyFont="1" applyBorder="1" applyAlignment="1" applyProtection="1">
      <alignment horizontal="center"/>
    </xf>
    <xf numFmtId="0" fontId="20" fillId="0" borderId="150" xfId="0" applyFont="1" applyBorder="1" applyAlignment="1">
      <alignment horizontal="center" wrapText="1"/>
    </xf>
    <xf numFmtId="0" fontId="20" fillId="0" borderId="147" xfId="0" applyFont="1" applyBorder="1" applyAlignment="1">
      <alignment horizontal="center" wrapText="1"/>
    </xf>
    <xf numFmtId="0" fontId="20" fillId="0" borderId="148" xfId="0" applyFont="1" applyBorder="1" applyAlignment="1">
      <alignment horizontal="center" wrapText="1"/>
    </xf>
    <xf numFmtId="44" fontId="20" fillId="7" borderId="23" xfId="1" applyFont="1" applyFill="1" applyBorder="1" applyAlignment="1" applyProtection="1">
      <alignment horizontal="center"/>
    </xf>
    <xf numFmtId="44" fontId="20" fillId="7" borderId="21" xfId="1" applyFont="1" applyFill="1" applyBorder="1" applyAlignment="1" applyProtection="1">
      <alignment horizontal="center"/>
    </xf>
    <xf numFmtId="44" fontId="20" fillId="7" borderId="120" xfId="1" applyFont="1" applyFill="1" applyBorder="1" applyAlignment="1" applyProtection="1">
      <alignment horizontal="center"/>
    </xf>
    <xf numFmtId="10" fontId="19" fillId="0" borderId="9" xfId="5" applyNumberFormat="1" applyFont="1" applyBorder="1" applyAlignment="1" applyProtection="1">
      <alignment horizontal="center"/>
    </xf>
    <xf numFmtId="10" fontId="19" fillId="0" borderId="11" xfId="5" applyNumberFormat="1" applyFont="1" applyBorder="1" applyAlignment="1" applyProtection="1">
      <alignment horizontal="center"/>
    </xf>
    <xf numFmtId="0" fontId="20" fillId="3" borderId="21" xfId="0" applyFont="1" applyFill="1" applyBorder="1" applyAlignment="1">
      <alignment horizontal="right" wrapText="1"/>
    </xf>
    <xf numFmtId="0" fontId="20" fillId="3" borderId="22" xfId="0" applyFont="1" applyFill="1" applyBorder="1" applyAlignment="1">
      <alignment horizontal="right" wrapText="1"/>
    </xf>
    <xf numFmtId="0" fontId="20" fillId="3" borderId="72" xfId="0" applyFont="1" applyFill="1" applyBorder="1" applyAlignment="1">
      <alignment horizontal="right" wrapText="1"/>
    </xf>
    <xf numFmtId="0" fontId="20" fillId="3" borderId="40" xfId="0" applyFont="1" applyFill="1" applyBorder="1" applyAlignment="1">
      <alignment horizontal="right" wrapText="1"/>
    </xf>
    <xf numFmtId="0" fontId="20" fillId="0" borderId="146" xfId="0" applyFont="1" applyBorder="1" applyAlignment="1">
      <alignment horizontal="center" wrapText="1"/>
    </xf>
    <xf numFmtId="0" fontId="20" fillId="0" borderId="152" xfId="0" applyFont="1" applyBorder="1" applyAlignment="1">
      <alignment horizontal="center" wrapText="1"/>
    </xf>
    <xf numFmtId="0" fontId="19" fillId="0" borderId="32" xfId="0" applyFont="1" applyBorder="1" applyAlignment="1" applyProtection="1">
      <alignment horizontal="center"/>
      <protection locked="0"/>
    </xf>
    <xf numFmtId="0" fontId="19" fillId="0" borderId="30" xfId="0" applyFont="1" applyBorder="1" applyAlignment="1" applyProtection="1">
      <alignment horizontal="center"/>
      <protection locked="0"/>
    </xf>
    <xf numFmtId="44" fontId="19" fillId="0" borderId="2" xfId="0" applyNumberFormat="1" applyFont="1" applyBorder="1" applyAlignment="1" applyProtection="1">
      <alignment horizontal="center"/>
      <protection locked="0"/>
    </xf>
    <xf numFmtId="44" fontId="19" fillId="0" borderId="3" xfId="0" applyNumberFormat="1" applyFont="1" applyBorder="1" applyAlignment="1" applyProtection="1">
      <alignment horizontal="center"/>
      <protection locked="0"/>
    </xf>
    <xf numFmtId="44" fontId="19" fillId="0" borderId="118" xfId="0" applyNumberFormat="1" applyFont="1" applyBorder="1" applyAlignment="1" applyProtection="1">
      <alignment horizontal="center"/>
      <protection locked="0"/>
    </xf>
    <xf numFmtId="44" fontId="19" fillId="0" borderId="9" xfId="1" applyFont="1" applyBorder="1" applyAlignment="1" applyProtection="1">
      <alignment horizontal="right"/>
    </xf>
    <xf numFmtId="44" fontId="19" fillId="0" borderId="10" xfId="1" applyFont="1" applyBorder="1" applyAlignment="1" applyProtection="1">
      <alignment horizontal="right"/>
    </xf>
    <xf numFmtId="44" fontId="19" fillId="0" borderId="11" xfId="1" applyFont="1" applyBorder="1" applyAlignment="1" applyProtection="1">
      <alignment horizontal="right"/>
    </xf>
    <xf numFmtId="44" fontId="20" fillId="7" borderId="30" xfId="0" applyNumberFormat="1" applyFont="1" applyFill="1" applyBorder="1" applyAlignment="1">
      <alignment horizontal="right"/>
    </xf>
    <xf numFmtId="44" fontId="19" fillId="0" borderId="31" xfId="1" applyFont="1" applyBorder="1" applyAlignment="1" applyProtection="1">
      <alignment horizontal="center"/>
      <protection locked="0"/>
    </xf>
    <xf numFmtId="44" fontId="19" fillId="0" borderId="32" xfId="1" applyFont="1" applyBorder="1" applyAlignment="1" applyProtection="1">
      <alignment horizontal="center"/>
      <protection locked="0"/>
    </xf>
    <xf numFmtId="44" fontId="19" fillId="0" borderId="33" xfId="1" applyFont="1" applyBorder="1" applyAlignment="1" applyProtection="1">
      <alignment horizontal="center"/>
      <protection locked="0"/>
    </xf>
    <xf numFmtId="0" fontId="19" fillId="0" borderId="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/>
      <protection locked="0"/>
    </xf>
    <xf numFmtId="0" fontId="20" fillId="2" borderId="115" xfId="0" applyFont="1" applyFill="1" applyBorder="1" applyAlignment="1">
      <alignment horizontal="left"/>
    </xf>
    <xf numFmtId="0" fontId="20" fillId="2" borderId="1" xfId="0" applyFont="1" applyFill="1" applyBorder="1" applyAlignment="1">
      <alignment horizontal="left"/>
    </xf>
    <xf numFmtId="0" fontId="19" fillId="0" borderId="2" xfId="0" applyFont="1" applyBorder="1" applyAlignment="1" applyProtection="1">
      <alignment horizontal="left"/>
      <protection locked="0"/>
    </xf>
    <xf numFmtId="0" fontId="19" fillId="0" borderId="130" xfId="0" applyFont="1" applyBorder="1" applyAlignment="1" applyProtection="1">
      <alignment horizontal="left"/>
      <protection locked="0"/>
    </xf>
    <xf numFmtId="0" fontId="19" fillId="0" borderId="58" xfId="0" applyFont="1" applyBorder="1" applyAlignment="1" applyProtection="1">
      <alignment horizontal="left"/>
      <protection locked="0"/>
    </xf>
    <xf numFmtId="0" fontId="19" fillId="0" borderId="56" xfId="0" applyFont="1" applyBorder="1" applyAlignment="1" applyProtection="1">
      <alignment horizontal="left"/>
      <protection locked="0"/>
    </xf>
    <xf numFmtId="0" fontId="20" fillId="3" borderId="74" xfId="0" applyFont="1" applyFill="1" applyBorder="1" applyAlignment="1">
      <alignment horizontal="center"/>
    </xf>
    <xf numFmtId="10" fontId="19" fillId="0" borderId="74" xfId="5" applyNumberFormat="1" applyFont="1" applyBorder="1" applyAlignment="1" applyProtection="1">
      <alignment horizontal="center"/>
    </xf>
    <xf numFmtId="44" fontId="20" fillId="0" borderId="125" xfId="1" applyFont="1" applyFill="1" applyBorder="1" applyAlignment="1" applyProtection="1">
      <alignment horizontal="center" vertical="center" wrapText="1"/>
    </xf>
    <xf numFmtId="44" fontId="20" fillId="0" borderId="3" xfId="1" applyFont="1" applyFill="1" applyBorder="1" applyAlignment="1" applyProtection="1">
      <alignment horizontal="center" vertical="center" wrapText="1"/>
    </xf>
    <xf numFmtId="44" fontId="20" fillId="0" borderId="28" xfId="1" applyFont="1" applyFill="1" applyBorder="1" applyAlignment="1" applyProtection="1">
      <alignment horizontal="center" vertical="center" wrapText="1"/>
    </xf>
    <xf numFmtId="0" fontId="24" fillId="9" borderId="124" xfId="0" applyFont="1" applyFill="1" applyBorder="1" applyAlignment="1">
      <alignment horizontal="center" vertical="center" wrapText="1"/>
    </xf>
    <xf numFmtId="0" fontId="24" fillId="9" borderId="43" xfId="0" applyFont="1" applyFill="1" applyBorder="1" applyAlignment="1">
      <alignment horizontal="center" vertical="center" wrapText="1"/>
    </xf>
    <xf numFmtId="0" fontId="24" fillId="9" borderId="44" xfId="0" applyFont="1" applyFill="1" applyBorder="1" applyAlignment="1">
      <alignment horizontal="center" vertical="center" wrapText="1"/>
    </xf>
    <xf numFmtId="0" fontId="24" fillId="9" borderId="125" xfId="0" applyFont="1" applyFill="1" applyBorder="1" applyAlignment="1">
      <alignment horizontal="center" vertical="center" wrapText="1"/>
    </xf>
    <xf numFmtId="0" fontId="24" fillId="9" borderId="3" xfId="0" applyFont="1" applyFill="1" applyBorder="1" applyAlignment="1">
      <alignment horizontal="center" vertical="center" wrapText="1"/>
    </xf>
    <xf numFmtId="0" fontId="24" fillId="9" borderId="28" xfId="0" applyFont="1" applyFill="1" applyBorder="1" applyAlignment="1">
      <alignment horizontal="center" vertical="center" wrapText="1"/>
    </xf>
    <xf numFmtId="0" fontId="19" fillId="0" borderId="27" xfId="0" applyFont="1" applyBorder="1" applyAlignment="1">
      <alignment horizontal="right"/>
    </xf>
    <xf numFmtId="0" fontId="19" fillId="0" borderId="2" xfId="0" applyFont="1" applyBorder="1" applyAlignment="1" applyProtection="1">
      <alignment horizontal="center" wrapText="1"/>
      <protection locked="0"/>
    </xf>
    <xf numFmtId="0" fontId="19" fillId="0" borderId="3" xfId="0" applyFont="1" applyBorder="1" applyAlignment="1" applyProtection="1">
      <alignment horizontal="center" wrapText="1"/>
      <protection locked="0"/>
    </xf>
    <xf numFmtId="0" fontId="19" fillId="0" borderId="74" xfId="0" applyFont="1" applyBorder="1" applyAlignment="1" applyProtection="1">
      <alignment horizontal="center" wrapText="1"/>
      <protection locked="0"/>
    </xf>
    <xf numFmtId="14" fontId="31" fillId="0" borderId="6" xfId="0" applyNumberFormat="1" applyFont="1" applyBorder="1" applyAlignment="1" applyProtection="1">
      <alignment horizontal="center" wrapText="1"/>
      <protection locked="0"/>
    </xf>
    <xf numFmtId="14" fontId="31" fillId="0" borderId="7" xfId="0" applyNumberFormat="1" applyFont="1" applyBorder="1" applyAlignment="1" applyProtection="1">
      <alignment horizontal="center" wrapText="1"/>
      <protection locked="0"/>
    </xf>
    <xf numFmtId="14" fontId="31" fillId="0" borderId="81" xfId="0" applyNumberFormat="1" applyFont="1" applyBorder="1" applyAlignment="1" applyProtection="1">
      <alignment horizontal="center" wrapText="1"/>
      <protection locked="0"/>
    </xf>
    <xf numFmtId="0" fontId="20" fillId="3" borderId="126" xfId="0" applyFont="1" applyFill="1" applyBorder="1" applyAlignment="1">
      <alignment horizontal="right"/>
    </xf>
    <xf numFmtId="0" fontId="20" fillId="3" borderId="32" xfId="0" applyFont="1" applyFill="1" applyBorder="1" applyAlignment="1">
      <alignment horizontal="right"/>
    </xf>
    <xf numFmtId="0" fontId="20" fillId="3" borderId="30" xfId="0" applyFont="1" applyFill="1" applyBorder="1" applyAlignment="1">
      <alignment horizontal="right"/>
    </xf>
    <xf numFmtId="0" fontId="19" fillId="0" borderId="2" xfId="0" applyFont="1" applyBorder="1" applyAlignment="1" applyProtection="1">
      <alignment horizontal="center"/>
      <protection locked="0"/>
    </xf>
    <xf numFmtId="0" fontId="20" fillId="7" borderId="115" xfId="0" applyFont="1" applyFill="1" applyBorder="1" applyAlignment="1">
      <alignment horizontal="left"/>
    </xf>
    <xf numFmtId="0" fontId="20" fillId="7" borderId="1" xfId="0" applyFont="1" applyFill="1" applyBorder="1" applyAlignment="1">
      <alignment horizontal="left"/>
    </xf>
    <xf numFmtId="44" fontId="19" fillId="0" borderId="74" xfId="1" applyFont="1" applyBorder="1" applyAlignment="1" applyProtection="1">
      <alignment horizontal="right"/>
      <protection locked="0"/>
    </xf>
    <xf numFmtId="0" fontId="19" fillId="0" borderId="74" xfId="0" applyFont="1" applyBorder="1" applyAlignment="1" applyProtection="1">
      <alignment horizontal="center"/>
      <protection locked="0"/>
    </xf>
    <xf numFmtId="0" fontId="19" fillId="0" borderId="29" xfId="0" applyFont="1" applyBorder="1" applyAlignment="1">
      <alignment horizontal="right"/>
    </xf>
    <xf numFmtId="0" fontId="20" fillId="3" borderId="20" xfId="0" applyFont="1" applyFill="1" applyBorder="1" applyAlignment="1">
      <alignment horizontal="right"/>
    </xf>
    <xf numFmtId="0" fontId="19" fillId="0" borderId="31" xfId="0" applyFont="1" applyBorder="1" applyAlignment="1" applyProtection="1">
      <alignment horizontal="center"/>
      <protection locked="0"/>
    </xf>
    <xf numFmtId="0" fontId="19" fillId="0" borderId="75" xfId="0" applyFont="1" applyBorder="1" applyAlignment="1" applyProtection="1">
      <alignment horizontal="center"/>
      <protection locked="0"/>
    </xf>
    <xf numFmtId="0" fontId="20" fillId="4" borderId="79" xfId="0" applyFont="1" applyFill="1" applyBorder="1" applyAlignment="1">
      <alignment horizontal="left"/>
    </xf>
    <xf numFmtId="0" fontId="20" fillId="4" borderId="78" xfId="0" applyFont="1" applyFill="1" applyBorder="1" applyAlignment="1">
      <alignment horizontal="left"/>
    </xf>
    <xf numFmtId="0" fontId="20" fillId="4" borderId="43" xfId="0" applyFont="1" applyFill="1" applyBorder="1" applyAlignment="1">
      <alignment horizontal="left"/>
    </xf>
    <xf numFmtId="0" fontId="20" fillId="4" borderId="54" xfId="0" applyFont="1" applyFill="1" applyBorder="1" applyAlignment="1">
      <alignment horizontal="left"/>
    </xf>
    <xf numFmtId="0" fontId="20" fillId="2" borderId="119" xfId="0" applyFont="1" applyFill="1" applyBorder="1" applyAlignment="1">
      <alignment horizontal="left"/>
    </xf>
    <xf numFmtId="0" fontId="20" fillId="2" borderId="40" xfId="0" applyFont="1" applyFill="1" applyBorder="1" applyAlignment="1">
      <alignment horizontal="left"/>
    </xf>
    <xf numFmtId="44" fontId="19" fillId="0" borderId="53" xfId="1" applyFont="1" applyBorder="1" applyAlignment="1" applyProtection="1">
      <alignment horizontal="right"/>
      <protection locked="0"/>
    </xf>
    <xf numFmtId="44" fontId="19" fillId="0" borderId="43" xfId="1" applyFont="1" applyBorder="1" applyAlignment="1" applyProtection="1">
      <alignment horizontal="right"/>
      <protection locked="0"/>
    </xf>
    <xf numFmtId="44" fontId="19" fillId="0" borderId="73" xfId="1" applyFont="1" applyBorder="1" applyAlignment="1" applyProtection="1">
      <alignment horizontal="right"/>
      <protection locked="0"/>
    </xf>
    <xf numFmtId="0" fontId="20" fillId="4" borderId="3" xfId="0" applyFont="1" applyFill="1" applyBorder="1" applyAlignment="1">
      <alignment horizontal="left"/>
    </xf>
    <xf numFmtId="0" fontId="20" fillId="4" borderId="4" xfId="0" applyFont="1" applyFill="1" applyBorder="1" applyAlignment="1">
      <alignment horizontal="left"/>
    </xf>
    <xf numFmtId="0" fontId="19" fillId="0" borderId="31" xfId="0" applyFont="1" applyBorder="1" applyAlignment="1" applyProtection="1">
      <alignment horizontal="left"/>
      <protection locked="0"/>
    </xf>
    <xf numFmtId="0" fontId="19" fillId="0" borderId="32" xfId="0" applyFont="1" applyBorder="1" applyAlignment="1" applyProtection="1">
      <alignment horizontal="left"/>
      <protection locked="0"/>
    </xf>
    <xf numFmtId="38" fontId="19" fillId="0" borderId="6" xfId="0" applyNumberFormat="1" applyFont="1" applyBorder="1" applyAlignment="1" applyProtection="1">
      <alignment horizontal="center"/>
      <protection locked="0"/>
    </xf>
    <xf numFmtId="38" fontId="19" fillId="0" borderId="7" xfId="0" applyNumberFormat="1" applyFont="1" applyBorder="1" applyAlignment="1" applyProtection="1">
      <alignment horizontal="center"/>
      <protection locked="0"/>
    </xf>
    <xf numFmtId="38" fontId="19" fillId="0" borderId="81" xfId="0" applyNumberFormat="1" applyFont="1" applyBorder="1" applyAlignment="1" applyProtection="1">
      <alignment horizontal="center"/>
      <protection locked="0"/>
    </xf>
    <xf numFmtId="38" fontId="19" fillId="0" borderId="9" xfId="0" applyNumberFormat="1" applyFont="1" applyBorder="1" applyAlignment="1" applyProtection="1">
      <alignment horizontal="center"/>
      <protection locked="0"/>
    </xf>
    <xf numFmtId="38" fontId="19" fillId="0" borderId="10" xfId="0" applyNumberFormat="1" applyFont="1" applyBorder="1" applyAlignment="1" applyProtection="1">
      <alignment horizontal="center"/>
      <protection locked="0"/>
    </xf>
    <xf numFmtId="38" fontId="19" fillId="0" borderId="83" xfId="0" applyNumberFormat="1" applyFont="1" applyBorder="1" applyAlignment="1" applyProtection="1">
      <alignment horizontal="center"/>
      <protection locked="0"/>
    </xf>
    <xf numFmtId="0" fontId="19" fillId="0" borderId="2" xfId="0" applyFont="1" applyBorder="1" applyAlignment="1" applyProtection="1">
      <alignment horizontal="left" wrapText="1"/>
      <protection locked="0"/>
    </xf>
    <xf numFmtId="0" fontId="19" fillId="0" borderId="3" xfId="0" applyFont="1" applyBorder="1" applyAlignment="1" applyProtection="1">
      <alignment horizontal="left" wrapText="1"/>
      <protection locked="0"/>
    </xf>
    <xf numFmtId="0" fontId="20" fillId="7" borderId="113" xfId="0" applyFont="1" applyFill="1" applyBorder="1" applyAlignment="1">
      <alignment horizontal="left"/>
    </xf>
    <xf numFmtId="0" fontId="20" fillId="7" borderId="38" xfId="0" applyFont="1" applyFill="1" applyBorder="1" applyAlignment="1">
      <alignment horizontal="left"/>
    </xf>
    <xf numFmtId="0" fontId="19" fillId="0" borderId="53" xfId="0" applyFont="1" applyBorder="1" applyAlignment="1" applyProtection="1">
      <alignment horizontal="center"/>
      <protection locked="0"/>
    </xf>
    <xf numFmtId="0" fontId="19" fillId="0" borderId="43" xfId="0" applyFont="1" applyBorder="1" applyAlignment="1" applyProtection="1">
      <alignment horizontal="center"/>
      <protection locked="0"/>
    </xf>
    <xf numFmtId="0" fontId="20" fillId="3" borderId="80" xfId="0" applyFont="1" applyFill="1" applyBorder="1" applyAlignment="1">
      <alignment horizontal="right" vertical="center" wrapText="1"/>
    </xf>
    <xf numFmtId="0" fontId="20" fillId="3" borderId="7" xfId="0" applyFont="1" applyFill="1" applyBorder="1" applyAlignment="1">
      <alignment horizontal="right" vertical="center" wrapText="1"/>
    </xf>
    <xf numFmtId="0" fontId="20" fillId="3" borderId="8" xfId="0" applyFont="1" applyFill="1" applyBorder="1" applyAlignment="1">
      <alignment horizontal="right" vertical="center" wrapText="1"/>
    </xf>
    <xf numFmtId="0" fontId="20" fillId="7" borderId="80" xfId="0" applyFont="1" applyFill="1" applyBorder="1" applyAlignment="1">
      <alignment horizontal="left" wrapText="1"/>
    </xf>
    <xf numFmtId="0" fontId="20" fillId="7" borderId="7" xfId="0" applyFont="1" applyFill="1" applyBorder="1" applyAlignment="1">
      <alignment horizontal="left" wrapText="1"/>
    </xf>
    <xf numFmtId="0" fontId="20" fillId="7" borderId="8" xfId="0" applyFont="1" applyFill="1" applyBorder="1" applyAlignment="1">
      <alignment horizontal="left" wrapText="1"/>
    </xf>
    <xf numFmtId="0" fontId="20" fillId="7" borderId="82" xfId="0" applyFont="1" applyFill="1" applyBorder="1" applyAlignment="1">
      <alignment horizontal="left" wrapText="1"/>
    </xf>
    <xf numFmtId="0" fontId="20" fillId="7" borderId="10" xfId="0" applyFont="1" applyFill="1" applyBorder="1" applyAlignment="1">
      <alignment horizontal="left" wrapText="1"/>
    </xf>
    <xf numFmtId="0" fontId="20" fillId="7" borderId="11" xfId="0" applyFont="1" applyFill="1" applyBorder="1" applyAlignment="1">
      <alignment horizontal="left" wrapText="1"/>
    </xf>
    <xf numFmtId="44" fontId="19" fillId="0" borderId="74" xfId="1" applyFont="1" applyBorder="1" applyAlignment="1" applyProtection="1">
      <alignment horizontal="right"/>
    </xf>
    <xf numFmtId="0" fontId="20" fillId="2" borderId="43" xfId="0" applyFont="1" applyFill="1" applyBorder="1" applyAlignment="1">
      <alignment horizontal="center"/>
    </xf>
    <xf numFmtId="0" fontId="20" fillId="2" borderId="114" xfId="0" applyFont="1" applyFill="1" applyBorder="1" applyAlignment="1">
      <alignment horizontal="center"/>
    </xf>
    <xf numFmtId="0" fontId="20" fillId="7" borderId="7" xfId="0" applyFont="1" applyFill="1" applyBorder="1" applyAlignment="1">
      <alignment horizontal="center" vertical="center" wrapText="1"/>
    </xf>
    <xf numFmtId="0" fontId="20" fillId="7" borderId="8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20" fillId="7" borderId="11" xfId="0" applyFont="1" applyFill="1" applyBorder="1" applyAlignment="1">
      <alignment horizontal="center" vertical="center" wrapText="1"/>
    </xf>
    <xf numFmtId="0" fontId="20" fillId="7" borderId="6" xfId="0" applyFont="1" applyFill="1" applyBorder="1" applyAlignment="1">
      <alignment horizontal="center" vertical="center"/>
    </xf>
    <xf numFmtId="0" fontId="20" fillId="7" borderId="7" xfId="0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/>
    </xf>
    <xf numFmtId="0" fontId="20" fillId="7" borderId="9" xfId="0" applyFont="1" applyFill="1" applyBorder="1" applyAlignment="1">
      <alignment horizontal="center" vertical="center"/>
    </xf>
    <xf numFmtId="0" fontId="20" fillId="7" borderId="10" xfId="0" applyFont="1" applyFill="1" applyBorder="1" applyAlignment="1">
      <alignment horizontal="center" vertical="center"/>
    </xf>
    <xf numFmtId="0" fontId="20" fillId="7" borderId="18" xfId="0" applyFont="1" applyFill="1" applyBorder="1" applyAlignment="1">
      <alignment horizontal="center" vertical="center"/>
    </xf>
    <xf numFmtId="164" fontId="2" fillId="0" borderId="214" xfId="5" applyNumberFormat="1" applyFont="1" applyBorder="1" applyAlignment="1" applyProtection="1">
      <alignment horizontal="center"/>
      <protection locked="0"/>
    </xf>
    <xf numFmtId="164" fontId="2" fillId="0" borderId="49" xfId="5" applyNumberFormat="1" applyFont="1" applyBorder="1" applyAlignment="1" applyProtection="1">
      <alignment horizontal="center"/>
      <protection locked="0"/>
    </xf>
    <xf numFmtId="164" fontId="2" fillId="0" borderId="230" xfId="5" applyNumberFormat="1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196" xfId="0" applyFont="1" applyBorder="1" applyAlignment="1" applyProtection="1">
      <alignment horizontal="center" vertical="center" wrapText="1"/>
      <protection locked="0"/>
    </xf>
    <xf numFmtId="0" fontId="2" fillId="0" borderId="229" xfId="0" applyFont="1" applyBorder="1" applyAlignment="1" applyProtection="1">
      <alignment horizontal="center" vertical="center" wrapText="1"/>
      <protection locked="0"/>
    </xf>
    <xf numFmtId="44" fontId="2" fillId="0" borderId="5" xfId="1" applyFont="1" applyBorder="1" applyAlignment="1" applyProtection="1">
      <alignment horizontal="center"/>
      <protection locked="0"/>
    </xf>
    <xf numFmtId="44" fontId="2" fillId="0" borderId="0" xfId="1" applyFont="1" applyBorder="1" applyAlignment="1" applyProtection="1">
      <alignment horizontal="center"/>
      <protection locked="0"/>
    </xf>
    <xf numFmtId="44" fontId="2" fillId="0" borderId="12" xfId="1" applyFont="1" applyBorder="1" applyAlignment="1" applyProtection="1">
      <alignment horizontal="center"/>
      <protection locked="0"/>
    </xf>
    <xf numFmtId="0" fontId="28" fillId="8" borderId="37" xfId="0" applyFont="1" applyFill="1" applyBorder="1" applyAlignment="1">
      <alignment horizontal="center" vertical="center" wrapText="1"/>
    </xf>
    <xf numFmtId="0" fontId="28" fillId="8" borderId="38" xfId="0" applyFont="1" applyFill="1" applyBorder="1" applyAlignment="1">
      <alignment horizontal="center" vertical="center" wrapText="1"/>
    </xf>
    <xf numFmtId="0" fontId="28" fillId="8" borderId="64" xfId="0" applyFont="1" applyFill="1" applyBorder="1" applyAlignment="1">
      <alignment horizontal="center" vertical="center" wrapText="1"/>
    </xf>
    <xf numFmtId="0" fontId="28" fillId="8" borderId="41" xfId="0" applyFont="1" applyFill="1" applyBorder="1" applyAlignment="1">
      <alignment horizontal="center" vertical="center" wrapText="1"/>
    </xf>
    <xf numFmtId="0" fontId="28" fillId="8" borderId="1" xfId="0" applyFont="1" applyFill="1" applyBorder="1" applyAlignment="1">
      <alignment horizontal="center" vertical="center" wrapText="1"/>
    </xf>
    <xf numFmtId="0" fontId="28" fillId="8" borderId="62" xfId="0" applyFont="1" applyFill="1" applyBorder="1" applyAlignment="1">
      <alignment horizontal="center" vertical="center" wrapText="1"/>
    </xf>
    <xf numFmtId="44" fontId="19" fillId="0" borderId="6" xfId="1" applyFont="1" applyBorder="1" applyAlignment="1" applyProtection="1">
      <alignment horizontal="right"/>
      <protection locked="0"/>
    </xf>
    <xf numFmtId="44" fontId="19" fillId="0" borderId="7" xfId="1" applyFont="1" applyBorder="1" applyAlignment="1" applyProtection="1">
      <alignment horizontal="right"/>
      <protection locked="0"/>
    </xf>
    <xf numFmtId="44" fontId="19" fillId="0" borderId="81" xfId="1" applyFont="1" applyBorder="1" applyAlignment="1" applyProtection="1">
      <alignment horizontal="right"/>
      <protection locked="0"/>
    </xf>
    <xf numFmtId="44" fontId="19" fillId="0" borderId="5" xfId="1" applyFont="1" applyBorder="1" applyAlignment="1" applyProtection="1">
      <alignment horizontal="right"/>
      <protection locked="0"/>
    </xf>
    <xf numFmtId="44" fontId="19" fillId="0" borderId="0" xfId="1" applyFont="1" applyBorder="1" applyAlignment="1" applyProtection="1">
      <alignment horizontal="right"/>
      <protection locked="0"/>
    </xf>
    <xf numFmtId="44" fontId="19" fillId="0" borderId="77" xfId="1" applyFont="1" applyBorder="1" applyAlignment="1" applyProtection="1">
      <alignment horizontal="right"/>
      <protection locked="0"/>
    </xf>
    <xf numFmtId="0" fontId="20" fillId="3" borderId="41" xfId="0" applyFont="1" applyFill="1" applyBorder="1" applyAlignment="1">
      <alignment horizontal="right" vertical="center" wrapText="1"/>
    </xf>
    <xf numFmtId="0" fontId="20" fillId="3" borderId="1" xfId="0" applyFont="1" applyFill="1" applyBorder="1" applyAlignment="1">
      <alignment horizontal="right" vertical="center" wrapText="1"/>
    </xf>
    <xf numFmtId="0" fontId="20" fillId="3" borderId="67" xfId="0" applyFont="1" applyFill="1" applyBorder="1" applyAlignment="1">
      <alignment horizontal="right" vertical="center" wrapText="1"/>
    </xf>
    <xf numFmtId="0" fontId="20" fillId="3" borderId="13" xfId="0" applyFont="1" applyFill="1" applyBorder="1" applyAlignment="1">
      <alignment horizontal="right" vertical="center" wrapText="1"/>
    </xf>
    <xf numFmtId="0" fontId="20" fillId="3" borderId="37" xfId="0" applyFont="1" applyFill="1" applyBorder="1" applyAlignment="1">
      <alignment horizontal="right" vertical="center" wrapText="1"/>
    </xf>
    <xf numFmtId="0" fontId="20" fillId="3" borderId="38" xfId="0" applyFont="1" applyFill="1" applyBorder="1" applyAlignment="1">
      <alignment horizontal="right" vertical="center" wrapText="1"/>
    </xf>
    <xf numFmtId="0" fontId="19" fillId="0" borderId="9" xfId="0" applyFont="1" applyBorder="1" applyAlignment="1" applyProtection="1">
      <alignment horizontal="left"/>
      <protection locked="0"/>
    </xf>
    <xf numFmtId="0" fontId="20" fillId="7" borderId="84" xfId="0" applyFont="1" applyFill="1" applyBorder="1" applyAlignment="1">
      <alignment horizontal="left" wrapText="1"/>
    </xf>
    <xf numFmtId="0" fontId="20" fillId="7" borderId="0" xfId="0" applyFont="1" applyFill="1" applyAlignment="1">
      <alignment horizontal="left" wrapText="1"/>
    </xf>
    <xf numFmtId="0" fontId="20" fillId="7" borderId="12" xfId="0" applyFont="1" applyFill="1" applyBorder="1" applyAlignment="1">
      <alignment horizontal="left" wrapText="1"/>
    </xf>
    <xf numFmtId="0" fontId="30" fillId="5" borderId="62" xfId="0" applyFont="1" applyFill="1" applyBorder="1" applyAlignment="1" applyProtection="1">
      <alignment horizontal="center" vertical="center"/>
      <protection locked="0"/>
    </xf>
    <xf numFmtId="0" fontId="30" fillId="5" borderId="49" xfId="0" applyFont="1" applyFill="1" applyBorder="1" applyAlignment="1" applyProtection="1">
      <alignment horizontal="center" vertical="center"/>
      <protection locked="0"/>
    </xf>
    <xf numFmtId="0" fontId="19" fillId="0" borderId="95" xfId="0" applyFont="1" applyBorder="1" applyAlignment="1" applyProtection="1">
      <alignment horizontal="left"/>
      <protection locked="0"/>
    </xf>
    <xf numFmtId="0" fontId="19" fillId="0" borderId="96" xfId="0" applyFont="1" applyBorder="1" applyAlignment="1" applyProtection="1">
      <alignment horizontal="left"/>
      <protection locked="0"/>
    </xf>
    <xf numFmtId="0" fontId="19" fillId="0" borderId="97" xfId="0" applyFont="1" applyBorder="1" applyAlignment="1" applyProtection="1">
      <alignment horizontal="left"/>
      <protection locked="0"/>
    </xf>
    <xf numFmtId="0" fontId="19" fillId="0" borderId="86" xfId="0" applyFont="1" applyBorder="1" applyAlignment="1" applyProtection="1">
      <alignment horizontal="left" wrapText="1"/>
      <protection locked="0"/>
    </xf>
    <xf numFmtId="0" fontId="19" fillId="0" borderId="87" xfId="0" applyFont="1" applyBorder="1" applyAlignment="1" applyProtection="1">
      <alignment horizontal="left" wrapText="1"/>
      <protection locked="0"/>
    </xf>
    <xf numFmtId="0" fontId="19" fillId="0" borderId="88" xfId="0" applyFont="1" applyBorder="1" applyAlignment="1" applyProtection="1">
      <alignment horizontal="left" wrapText="1"/>
      <protection locked="0"/>
    </xf>
    <xf numFmtId="0" fontId="19" fillId="0" borderId="89" xfId="0" applyFont="1" applyBorder="1" applyAlignment="1" applyProtection="1">
      <alignment horizontal="left" wrapText="1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91" xfId="0" applyFont="1" applyBorder="1" applyAlignment="1" applyProtection="1">
      <alignment horizontal="left" wrapText="1"/>
      <protection locked="0"/>
    </xf>
    <xf numFmtId="0" fontId="10" fillId="0" borderId="108" xfId="0" applyFont="1" applyBorder="1" applyAlignment="1">
      <alignment horizontal="center" vertical="center"/>
    </xf>
    <xf numFmtId="0" fontId="10" fillId="0" borderId="109" xfId="0" applyFont="1" applyBorder="1" applyAlignment="1">
      <alignment horizontal="center" vertical="center"/>
    </xf>
    <xf numFmtId="0" fontId="10" fillId="0" borderId="110" xfId="0" applyFont="1" applyBorder="1" applyAlignment="1">
      <alignment horizontal="center" vertical="center"/>
    </xf>
    <xf numFmtId="0" fontId="11" fillId="0" borderId="111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11" fillId="0" borderId="112" xfId="0" applyFont="1" applyBorder="1" applyAlignment="1">
      <alignment horizontal="center"/>
    </xf>
    <xf numFmtId="0" fontId="19" fillId="0" borderId="7" xfId="0" applyFont="1" applyBorder="1" applyAlignment="1">
      <alignment horizontal="center" vertical="center"/>
    </xf>
    <xf numFmtId="0" fontId="19" fillId="0" borderId="116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17" xfId="0" applyFont="1" applyBorder="1" applyAlignment="1">
      <alignment horizontal="center" vertical="center"/>
    </xf>
  </cellXfs>
  <cellStyles count="7">
    <cellStyle name="Comma 2" xfId="3" xr:uid="{00000000-0005-0000-0000-000000000000}"/>
    <cellStyle name="Currency" xfId="1" builtinId="4"/>
    <cellStyle name="Hyperlink" xfId="6" builtinId="8"/>
    <cellStyle name="Normal" xfId="0" builtinId="0"/>
    <cellStyle name="Normal 2" xfId="2" xr:uid="{00000000-0005-0000-0000-000003000000}"/>
    <cellStyle name="Percent" xfId="5" builtinId="5"/>
    <cellStyle name="Percent 2" xfId="4" xr:uid="{00000000-0005-0000-0000-000005000000}"/>
  </cellStyles>
  <dxfs count="0"/>
  <tableStyles count="0" defaultTableStyle="TableStyleMedium9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341315</xdr:colOff>
      <xdr:row>0</xdr:row>
      <xdr:rowOff>82176</xdr:rowOff>
    </xdr:from>
    <xdr:to>
      <xdr:col>2</xdr:col>
      <xdr:colOff>231587</xdr:colOff>
      <xdr:row>1</xdr:row>
      <xdr:rowOff>437198</xdr:rowOff>
    </xdr:to>
    <xdr:pic>
      <xdr:nvPicPr>
        <xdr:cNvPr id="4" name="Picture 3" descr="Home">
          <a:extLst>
            <a:ext uri="{FF2B5EF4-FFF2-40B4-BE49-F238E27FC236}">
              <a16:creationId xmlns:a16="http://schemas.microsoft.com/office/drawing/2014/main" id="{9052CDDA-A79A-6064-60F7-A016C987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315" y="82176"/>
          <a:ext cx="1104243" cy="10930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E2F45-46D8-4A41-B7D0-562E777F35D8}">
  <sheetPr codeName="Sheet1">
    <pageSetUpPr fitToPage="1"/>
  </sheetPr>
  <dimension ref="A1:AM58"/>
  <sheetViews>
    <sheetView showGridLines="0" showZeros="0" tabSelected="1" showWhiteSpace="0" view="pageLayout" topLeftCell="A36" zoomScale="85" zoomScaleNormal="55" zoomScalePageLayoutView="85" workbookViewId="0">
      <selection activeCell="A54" sqref="A54:S54"/>
    </sheetView>
  </sheetViews>
  <sheetFormatPr defaultColWidth="0" defaultRowHeight="13.5" zeroHeight="1" x14ac:dyDescent="0.25"/>
  <cols>
    <col min="1" max="1" width="10.140625" style="5" customWidth="1"/>
    <col min="2" max="2" width="7.28515625" style="5" customWidth="1"/>
    <col min="3" max="3" width="8.42578125" style="5" customWidth="1"/>
    <col min="4" max="4" width="6" style="5" customWidth="1"/>
    <col min="5" max="5" width="1.28515625" style="5" customWidth="1"/>
    <col min="6" max="6" width="12.7109375" style="5" customWidth="1"/>
    <col min="7" max="7" width="12.5703125" style="5" bestFit="1" customWidth="1"/>
    <col min="8" max="8" width="12.5703125" style="5" customWidth="1"/>
    <col min="9" max="9" width="12.140625" style="5" bestFit="1" customWidth="1"/>
    <col min="10" max="13" width="9.140625" style="5" customWidth="1"/>
    <col min="14" max="14" width="9.7109375" style="5" customWidth="1"/>
    <col min="15" max="16" width="12.85546875" style="5" bestFit="1" customWidth="1"/>
    <col min="17" max="18" width="9.140625" style="5" customWidth="1"/>
    <col min="19" max="19" width="10.140625" style="5" customWidth="1"/>
    <col min="20" max="39" width="0" style="1" hidden="1" customWidth="1"/>
    <col min="40" max="16384" width="9.140625" style="1" hidden="1"/>
  </cols>
  <sheetData>
    <row r="1" spans="1:37" ht="58.5" customHeight="1" x14ac:dyDescent="0.4">
      <c r="A1" s="170" t="s">
        <v>11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</row>
    <row r="2" spans="1:37" ht="37.5" customHeight="1" thickBot="1" x14ac:dyDescent="0.25">
      <c r="A2" s="172" t="s">
        <v>117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</row>
    <row r="3" spans="1:37" ht="21.75" thickTop="1" x14ac:dyDescent="0.3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214" t="s">
        <v>89</v>
      </c>
      <c r="M3" s="215"/>
      <c r="N3" s="212" t="s">
        <v>95</v>
      </c>
      <c r="O3" s="212" t="s">
        <v>96</v>
      </c>
      <c r="P3" s="218" t="s">
        <v>98</v>
      </c>
      <c r="Q3" s="219"/>
      <c r="R3" s="218" t="s">
        <v>106</v>
      </c>
      <c r="S3" s="222"/>
    </row>
    <row r="4" spans="1:37" ht="24" customHeight="1" x14ac:dyDescent="0.35">
      <c r="A4" s="101" t="s">
        <v>102</v>
      </c>
      <c r="B4" s="101"/>
      <c r="C4" s="101"/>
      <c r="D4" s="101"/>
      <c r="E4" s="36"/>
      <c r="F4" s="194"/>
      <c r="G4" s="194"/>
      <c r="H4" s="194"/>
      <c r="I4" s="194"/>
      <c r="J4" s="194"/>
      <c r="K4" s="35"/>
      <c r="L4" s="216"/>
      <c r="M4" s="217"/>
      <c r="N4" s="213"/>
      <c r="O4" s="213"/>
      <c r="P4" s="220"/>
      <c r="Q4" s="221"/>
      <c r="R4" s="218"/>
      <c r="S4" s="222"/>
    </row>
    <row r="5" spans="1:37" ht="19.5" customHeight="1" x14ac:dyDescent="0.35">
      <c r="A5" s="101" t="s">
        <v>10</v>
      </c>
      <c r="B5" s="101"/>
      <c r="C5" s="101"/>
      <c r="D5" s="101"/>
      <c r="E5" s="37"/>
      <c r="F5" s="103"/>
      <c r="G5" s="103"/>
      <c r="H5" s="103"/>
      <c r="I5" s="103"/>
      <c r="J5" s="103"/>
      <c r="K5" s="35"/>
      <c r="L5" s="196" t="s">
        <v>46</v>
      </c>
      <c r="M5" s="196"/>
      <c r="N5" s="38" t="s">
        <v>90</v>
      </c>
      <c r="O5" s="39">
        <v>0.3</v>
      </c>
      <c r="P5" s="226">
        <v>0.1</v>
      </c>
      <c r="Q5" s="226"/>
      <c r="R5" s="226">
        <v>0.25</v>
      </c>
      <c r="S5" s="226"/>
      <c r="AA5"/>
    </row>
    <row r="6" spans="1:37" ht="19.5" customHeight="1" x14ac:dyDescent="0.3">
      <c r="A6" s="101" t="s">
        <v>94</v>
      </c>
      <c r="B6" s="101"/>
      <c r="C6" s="101"/>
      <c r="D6" s="101"/>
      <c r="E6" s="37"/>
      <c r="F6" s="103"/>
      <c r="G6" s="103"/>
      <c r="H6" s="103"/>
      <c r="I6" s="103"/>
      <c r="J6" s="103"/>
      <c r="L6" s="196" t="s">
        <v>97</v>
      </c>
      <c r="M6" s="196"/>
      <c r="N6" s="38" t="s">
        <v>90</v>
      </c>
      <c r="O6" s="39">
        <v>0.2</v>
      </c>
      <c r="P6" s="227" t="s">
        <v>91</v>
      </c>
      <c r="Q6" s="228"/>
      <c r="R6" s="228" t="s">
        <v>92</v>
      </c>
      <c r="S6" s="228"/>
    </row>
    <row r="7" spans="1:37" ht="19.5" customHeight="1" x14ac:dyDescent="0.3">
      <c r="A7" s="101" t="s">
        <v>109</v>
      </c>
      <c r="B7" s="101"/>
      <c r="C7" s="101"/>
      <c r="D7" s="101"/>
      <c r="E7" s="37"/>
      <c r="F7" s="225"/>
      <c r="G7" s="225"/>
      <c r="H7" s="225"/>
      <c r="I7" s="225"/>
      <c r="J7" s="225"/>
      <c r="L7" s="196" t="s">
        <v>93</v>
      </c>
      <c r="M7" s="196"/>
      <c r="N7" s="38" t="s">
        <v>90</v>
      </c>
      <c r="O7" s="39">
        <v>0.2</v>
      </c>
      <c r="P7" s="227" t="s">
        <v>105</v>
      </c>
      <c r="Q7" s="228"/>
      <c r="R7" s="227">
        <v>0.25</v>
      </c>
      <c r="S7" s="228"/>
    </row>
    <row r="8" spans="1:37" ht="19.5" customHeight="1" x14ac:dyDescent="0.3">
      <c r="A8" s="101" t="s">
        <v>110</v>
      </c>
      <c r="B8" s="101"/>
      <c r="C8" s="101"/>
      <c r="D8" s="101"/>
      <c r="E8" s="37"/>
      <c r="F8" s="103"/>
      <c r="G8" s="103"/>
      <c r="H8" s="103"/>
      <c r="I8" s="103"/>
      <c r="J8" s="103"/>
      <c r="L8" s="248" t="s">
        <v>104</v>
      </c>
      <c r="M8" s="248"/>
      <c r="N8" s="248"/>
      <c r="O8" s="248"/>
      <c r="P8" s="248"/>
      <c r="Q8" s="248"/>
      <c r="R8" s="248"/>
      <c r="S8" s="248"/>
    </row>
    <row r="9" spans="1:37" ht="19.5" customHeight="1" x14ac:dyDescent="0.3">
      <c r="A9" s="101" t="s">
        <v>14</v>
      </c>
      <c r="B9" s="101"/>
      <c r="C9" s="101"/>
      <c r="D9" s="101"/>
      <c r="E9" s="37"/>
      <c r="F9" s="103"/>
      <c r="G9" s="103"/>
      <c r="H9" s="103"/>
      <c r="I9" s="103"/>
      <c r="J9" s="103"/>
      <c r="L9" s="195"/>
      <c r="M9" s="195"/>
      <c r="N9" s="40"/>
      <c r="O9" s="41"/>
      <c r="P9" s="173"/>
      <c r="Q9" s="174"/>
      <c r="R9" s="173"/>
      <c r="S9" s="174"/>
      <c r="AK9"/>
    </row>
    <row r="10" spans="1:37" ht="19.5" customHeight="1" x14ac:dyDescent="0.3">
      <c r="A10" s="101" t="s">
        <v>84</v>
      </c>
      <c r="B10" s="101"/>
      <c r="C10" s="101"/>
      <c r="D10" s="101"/>
      <c r="E10" s="37"/>
      <c r="F10" s="249"/>
      <c r="G10" s="249"/>
      <c r="H10" s="249"/>
      <c r="I10" s="249"/>
      <c r="J10" s="249"/>
      <c r="L10" s="223" t="s">
        <v>103</v>
      </c>
      <c r="M10" s="223"/>
      <c r="N10" s="223"/>
      <c r="O10" s="223"/>
      <c r="P10" s="252"/>
      <c r="Q10" s="252"/>
      <c r="R10" s="252"/>
      <c r="S10" s="252"/>
    </row>
    <row r="11" spans="1:37" ht="19.5" customHeight="1" x14ac:dyDescent="0.3">
      <c r="A11" s="101" t="s">
        <v>0</v>
      </c>
      <c r="B11" s="101"/>
      <c r="C11" s="101"/>
      <c r="D11" s="101"/>
      <c r="E11" s="42"/>
      <c r="F11" s="183"/>
      <c r="G11" s="183"/>
      <c r="H11" s="183"/>
      <c r="I11" s="183"/>
      <c r="J11" s="183"/>
      <c r="K11" s="43"/>
      <c r="L11" s="101" t="s">
        <v>108</v>
      </c>
      <c r="M11" s="101"/>
      <c r="N11" s="101"/>
      <c r="O11" s="101"/>
      <c r="P11" s="103"/>
      <c r="Q11" s="103"/>
      <c r="R11" s="103"/>
      <c r="S11" s="103"/>
    </row>
    <row r="12" spans="1:37" ht="19.5" customHeight="1" x14ac:dyDescent="0.3">
      <c r="A12" s="101"/>
      <c r="B12" s="101"/>
      <c r="C12" s="101"/>
      <c r="D12" s="101"/>
      <c r="E12" s="42"/>
      <c r="F12" s="184"/>
      <c r="G12" s="184"/>
      <c r="H12" s="184"/>
      <c r="I12" s="184"/>
      <c r="J12" s="184"/>
      <c r="K12" s="43"/>
      <c r="L12" s="101" t="s">
        <v>107</v>
      </c>
      <c r="M12" s="101"/>
      <c r="N12" s="101"/>
      <c r="O12" s="101"/>
      <c r="P12" s="102"/>
      <c r="Q12" s="103"/>
      <c r="R12" s="103"/>
      <c r="S12" s="103"/>
    </row>
    <row r="13" spans="1:37" ht="19.5" customHeight="1" x14ac:dyDescent="0.3">
      <c r="A13" s="101" t="s">
        <v>57</v>
      </c>
      <c r="B13" s="101"/>
      <c r="C13" s="101"/>
      <c r="D13" s="101"/>
      <c r="E13" s="42"/>
      <c r="F13" s="250"/>
      <c r="G13" s="251"/>
      <c r="H13" s="251"/>
      <c r="I13" s="251"/>
      <c r="J13" s="251"/>
      <c r="K13" s="43"/>
      <c r="L13" s="224"/>
      <c r="M13" s="224"/>
      <c r="N13" s="224"/>
      <c r="O13" s="224"/>
      <c r="P13" s="224"/>
      <c r="Q13" s="224"/>
      <c r="R13" s="224"/>
      <c r="S13" s="224"/>
    </row>
    <row r="14" spans="1:37" ht="19.5" customHeight="1" x14ac:dyDescent="0.3">
      <c r="A14" s="101" t="s">
        <v>16</v>
      </c>
      <c r="B14" s="101"/>
      <c r="C14" s="101"/>
      <c r="D14" s="101"/>
      <c r="E14" s="37"/>
      <c r="F14" s="103"/>
      <c r="G14" s="103"/>
      <c r="H14" s="103"/>
      <c r="I14" s="103"/>
      <c r="J14" s="103"/>
      <c r="L14" s="224"/>
      <c r="M14" s="224"/>
      <c r="N14" s="224"/>
      <c r="O14" s="224"/>
      <c r="P14" s="224"/>
      <c r="Q14" s="224"/>
      <c r="R14" s="224"/>
      <c r="S14" s="224"/>
    </row>
    <row r="15" spans="1:37" ht="21" customHeight="1" thickBot="1" x14ac:dyDescent="0.3">
      <c r="A15" s="44"/>
      <c r="B15" s="44"/>
      <c r="C15" s="44"/>
      <c r="D15" s="44"/>
      <c r="E15" s="44"/>
      <c r="G15" s="45"/>
      <c r="H15" s="45"/>
      <c r="I15" s="45"/>
      <c r="J15" s="45"/>
      <c r="K15" s="45"/>
      <c r="L15" s="46"/>
      <c r="M15" s="46"/>
      <c r="N15" s="46"/>
      <c r="O15" s="46"/>
      <c r="P15" s="46"/>
      <c r="Q15" s="46"/>
      <c r="R15" s="46"/>
      <c r="S15" s="46"/>
    </row>
    <row r="16" spans="1:37" ht="22.5" customHeight="1" thickBot="1" x14ac:dyDescent="0.25">
      <c r="A16" s="84" t="s">
        <v>17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6"/>
    </row>
    <row r="17" spans="1:39" s="3" customFormat="1" ht="79.5" customHeight="1" thickBot="1" x14ac:dyDescent="0.35">
      <c r="A17" s="115" t="s">
        <v>38</v>
      </c>
      <c r="B17" s="91"/>
      <c r="C17" s="91"/>
      <c r="D17" s="91"/>
      <c r="E17" s="116"/>
      <c r="F17" s="47" t="s">
        <v>26</v>
      </c>
      <c r="G17" s="47" t="s">
        <v>7</v>
      </c>
      <c r="H17" s="48" t="s">
        <v>24</v>
      </c>
      <c r="I17" s="47" t="s">
        <v>18</v>
      </c>
      <c r="J17" s="90" t="s">
        <v>85</v>
      </c>
      <c r="K17" s="91"/>
      <c r="L17" s="116"/>
      <c r="M17" s="90" t="s">
        <v>70</v>
      </c>
      <c r="N17" s="116"/>
      <c r="O17" s="49" t="s">
        <v>62</v>
      </c>
      <c r="P17" s="50" t="s">
        <v>63</v>
      </c>
      <c r="Q17" s="90" t="s">
        <v>20</v>
      </c>
      <c r="R17" s="91"/>
      <c r="S17" s="92"/>
    </row>
    <row r="18" spans="1:39" ht="18.95" customHeight="1" thickTop="1" x14ac:dyDescent="0.25">
      <c r="A18" s="87"/>
      <c r="B18" s="88"/>
      <c r="C18" s="88"/>
      <c r="D18" s="88"/>
      <c r="E18" s="89"/>
      <c r="F18" s="6"/>
      <c r="G18" s="6"/>
      <c r="H18" s="6"/>
      <c r="I18" s="6"/>
      <c r="J18" s="229"/>
      <c r="K18" s="230"/>
      <c r="L18" s="231"/>
      <c r="M18" s="99" t="str">
        <f>IFERROR(J18/F$10, "")</f>
        <v/>
      </c>
      <c r="N18" s="100"/>
      <c r="O18" s="7"/>
      <c r="P18" s="8"/>
      <c r="Q18" s="207"/>
      <c r="R18" s="208"/>
      <c r="S18" s="209"/>
      <c r="AM18"/>
    </row>
    <row r="19" spans="1:39" ht="18.95" customHeight="1" x14ac:dyDescent="0.25">
      <c r="A19" s="87"/>
      <c r="B19" s="88"/>
      <c r="C19" s="88"/>
      <c r="D19" s="88"/>
      <c r="E19" s="89"/>
      <c r="F19" s="9"/>
      <c r="G19" s="6"/>
      <c r="H19" s="9"/>
      <c r="I19" s="9"/>
      <c r="J19" s="96"/>
      <c r="K19" s="97"/>
      <c r="L19" s="98"/>
      <c r="M19" s="99" t="str">
        <f t="shared" ref="M19:M27" si="0">IFERROR(J19/F$10, "")</f>
        <v/>
      </c>
      <c r="N19" s="100"/>
      <c r="O19" s="7"/>
      <c r="P19" s="8"/>
      <c r="Q19" s="207"/>
      <c r="R19" s="208"/>
      <c r="S19" s="209"/>
    </row>
    <row r="20" spans="1:39" ht="18.95" customHeight="1" x14ac:dyDescent="0.25">
      <c r="A20" s="87"/>
      <c r="B20" s="88"/>
      <c r="C20" s="88"/>
      <c r="D20" s="88"/>
      <c r="E20" s="89"/>
      <c r="F20" s="9"/>
      <c r="G20" s="6"/>
      <c r="H20" s="9"/>
      <c r="I20" s="9"/>
      <c r="J20" s="96"/>
      <c r="K20" s="97"/>
      <c r="L20" s="98"/>
      <c r="M20" s="99" t="str">
        <f t="shared" si="0"/>
        <v/>
      </c>
      <c r="N20" s="100"/>
      <c r="O20" s="7"/>
      <c r="P20" s="8"/>
      <c r="Q20" s="93"/>
      <c r="R20" s="94"/>
      <c r="S20" s="95"/>
    </row>
    <row r="21" spans="1:39" ht="18.95" customHeight="1" x14ac:dyDescent="0.25">
      <c r="A21" s="87"/>
      <c r="B21" s="88"/>
      <c r="C21" s="88"/>
      <c r="D21" s="88"/>
      <c r="E21" s="89"/>
      <c r="F21" s="9"/>
      <c r="G21" s="6"/>
      <c r="H21" s="9"/>
      <c r="I21" s="9"/>
      <c r="J21" s="96"/>
      <c r="K21" s="97"/>
      <c r="L21" s="98"/>
      <c r="M21" s="99" t="str">
        <f t="shared" si="0"/>
        <v/>
      </c>
      <c r="N21" s="100"/>
      <c r="O21" s="7"/>
      <c r="P21" s="8"/>
      <c r="Q21" s="93"/>
      <c r="R21" s="94"/>
      <c r="S21" s="95"/>
    </row>
    <row r="22" spans="1:39" ht="18.95" customHeight="1" x14ac:dyDescent="0.25">
      <c r="A22" s="87"/>
      <c r="B22" s="88"/>
      <c r="C22" s="88"/>
      <c r="D22" s="88"/>
      <c r="E22" s="89"/>
      <c r="F22" s="9"/>
      <c r="G22" s="6"/>
      <c r="H22" s="9"/>
      <c r="I22" s="9"/>
      <c r="J22" s="96"/>
      <c r="K22" s="97"/>
      <c r="L22" s="98"/>
      <c r="M22" s="99" t="str">
        <f t="shared" si="0"/>
        <v/>
      </c>
      <c r="N22" s="100"/>
      <c r="O22" s="7"/>
      <c r="P22" s="8"/>
      <c r="Q22" s="93"/>
      <c r="R22" s="94"/>
      <c r="S22" s="95"/>
    </row>
    <row r="23" spans="1:39" ht="18.95" customHeight="1" x14ac:dyDescent="0.25">
      <c r="A23" s="87"/>
      <c r="B23" s="88"/>
      <c r="C23" s="88"/>
      <c r="D23" s="88"/>
      <c r="E23" s="89"/>
      <c r="F23" s="9"/>
      <c r="G23" s="6"/>
      <c r="H23" s="9"/>
      <c r="I23" s="9"/>
      <c r="J23" s="96"/>
      <c r="K23" s="97"/>
      <c r="L23" s="98"/>
      <c r="M23" s="99" t="str">
        <f t="shared" si="0"/>
        <v/>
      </c>
      <c r="N23" s="100"/>
      <c r="O23" s="7"/>
      <c r="P23" s="8"/>
      <c r="Q23" s="93"/>
      <c r="R23" s="94"/>
      <c r="S23" s="95"/>
    </row>
    <row r="24" spans="1:39" ht="18.95" customHeight="1" x14ac:dyDescent="0.25">
      <c r="A24" s="87"/>
      <c r="B24" s="88"/>
      <c r="C24" s="88"/>
      <c r="D24" s="88"/>
      <c r="E24" s="89"/>
      <c r="F24" s="9"/>
      <c r="G24" s="6"/>
      <c r="H24" s="9"/>
      <c r="I24" s="9"/>
      <c r="J24" s="96"/>
      <c r="K24" s="97"/>
      <c r="L24" s="98"/>
      <c r="M24" s="99" t="str">
        <f t="shared" si="0"/>
        <v/>
      </c>
      <c r="N24" s="100"/>
      <c r="O24" s="7"/>
      <c r="P24" s="8"/>
      <c r="Q24" s="93"/>
      <c r="R24" s="94"/>
      <c r="S24" s="95"/>
    </row>
    <row r="25" spans="1:39" ht="18.95" customHeight="1" x14ac:dyDescent="0.25">
      <c r="A25" s="87"/>
      <c r="B25" s="88"/>
      <c r="C25" s="88"/>
      <c r="D25" s="88"/>
      <c r="E25" s="89"/>
      <c r="F25" s="9"/>
      <c r="G25" s="6"/>
      <c r="H25" s="9"/>
      <c r="I25" s="9"/>
      <c r="J25" s="96"/>
      <c r="K25" s="97"/>
      <c r="L25" s="98"/>
      <c r="M25" s="99" t="str">
        <f t="shared" si="0"/>
        <v/>
      </c>
      <c r="N25" s="100"/>
      <c r="O25" s="7"/>
      <c r="P25" s="8"/>
      <c r="Q25" s="93"/>
      <c r="R25" s="94"/>
      <c r="S25" s="95"/>
    </row>
    <row r="26" spans="1:39" ht="18.95" customHeight="1" x14ac:dyDescent="0.25">
      <c r="A26" s="87"/>
      <c r="B26" s="88"/>
      <c r="C26" s="88"/>
      <c r="D26" s="88"/>
      <c r="E26" s="89"/>
      <c r="F26" s="9"/>
      <c r="G26" s="6"/>
      <c r="H26" s="9"/>
      <c r="I26" s="9"/>
      <c r="J26" s="96"/>
      <c r="K26" s="97"/>
      <c r="L26" s="98"/>
      <c r="M26" s="99" t="str">
        <f t="shared" si="0"/>
        <v/>
      </c>
      <c r="N26" s="100"/>
      <c r="O26" s="7"/>
      <c r="P26" s="8"/>
      <c r="Q26" s="93"/>
      <c r="R26" s="94"/>
      <c r="S26" s="95"/>
    </row>
    <row r="27" spans="1:39" ht="18.95" customHeight="1" x14ac:dyDescent="0.25">
      <c r="A27" s="87"/>
      <c r="B27" s="88"/>
      <c r="C27" s="88"/>
      <c r="D27" s="88"/>
      <c r="E27" s="89"/>
      <c r="F27" s="9"/>
      <c r="G27" s="6"/>
      <c r="H27" s="10"/>
      <c r="I27" s="9"/>
      <c r="J27" s="96"/>
      <c r="K27" s="97"/>
      <c r="L27" s="98"/>
      <c r="M27" s="99" t="str">
        <f t="shared" si="0"/>
        <v/>
      </c>
      <c r="N27" s="100"/>
      <c r="O27" s="7"/>
      <c r="P27" s="8"/>
      <c r="Q27" s="93"/>
      <c r="R27" s="94"/>
      <c r="S27" s="95"/>
    </row>
    <row r="28" spans="1:39" ht="22.5" customHeight="1" thickBot="1" x14ac:dyDescent="0.3">
      <c r="A28" s="51"/>
      <c r="B28" s="52"/>
      <c r="C28" s="52"/>
      <c r="D28" s="52"/>
      <c r="E28" s="52"/>
      <c r="F28" s="52"/>
      <c r="G28" s="52"/>
      <c r="H28" s="53" t="s">
        <v>32</v>
      </c>
      <c r="I28" s="54"/>
      <c r="J28" s="191">
        <f>SUM(J18:L27)</f>
        <v>0</v>
      </c>
      <c r="K28" s="192"/>
      <c r="L28" s="193"/>
      <c r="M28" s="178">
        <f>SUM(M18:N27)</f>
        <v>0</v>
      </c>
      <c r="N28" s="179"/>
      <c r="O28" s="55"/>
      <c r="P28" s="55"/>
      <c r="Q28" s="175"/>
      <c r="R28" s="176"/>
      <c r="S28" s="177"/>
    </row>
    <row r="29" spans="1:39" ht="14.1" customHeight="1" thickBot="1" x14ac:dyDescent="0.3">
      <c r="A29" s="56"/>
      <c r="B29" s="56"/>
      <c r="C29" s="56"/>
      <c r="D29" s="56"/>
      <c r="E29" s="56"/>
      <c r="F29" s="56"/>
      <c r="G29" s="56"/>
      <c r="H29" s="56"/>
      <c r="I29" s="56"/>
      <c r="J29" s="57"/>
      <c r="K29" s="57"/>
      <c r="L29" s="57"/>
      <c r="M29" s="11"/>
      <c r="N29" s="11"/>
      <c r="O29" s="57"/>
      <c r="P29" s="57"/>
      <c r="Q29" s="44"/>
      <c r="R29" s="44"/>
      <c r="S29" s="44"/>
    </row>
    <row r="30" spans="1:39" ht="21.75" thickBot="1" x14ac:dyDescent="0.3">
      <c r="D30" s="137" t="s">
        <v>59</v>
      </c>
      <c r="E30" s="138"/>
      <c r="F30" s="138"/>
      <c r="G30" s="139"/>
      <c r="H30" s="140" t="s">
        <v>31</v>
      </c>
      <c r="I30" s="141"/>
      <c r="J30" s="141"/>
      <c r="K30" s="141"/>
      <c r="L30" s="141"/>
      <c r="M30" s="141"/>
      <c r="N30" s="141"/>
      <c r="O30" s="141"/>
      <c r="P30" s="142"/>
    </row>
    <row r="31" spans="1:39" ht="16.5" thickTop="1" x14ac:dyDescent="0.25">
      <c r="D31" s="58"/>
      <c r="E31" s="59"/>
      <c r="F31" s="59"/>
      <c r="G31" s="60"/>
      <c r="H31" s="61"/>
      <c r="I31" s="62"/>
      <c r="J31" s="63"/>
      <c r="K31" s="109" t="s">
        <v>8</v>
      </c>
      <c r="L31" s="147"/>
      <c r="M31" s="147"/>
      <c r="N31" s="148"/>
      <c r="O31" s="109" t="s">
        <v>9</v>
      </c>
      <c r="P31" s="110"/>
    </row>
    <row r="32" spans="1:39" ht="15.75" x14ac:dyDescent="0.25">
      <c r="D32" s="143" t="s">
        <v>8</v>
      </c>
      <c r="E32" s="144"/>
      <c r="F32" s="144"/>
      <c r="G32" s="145"/>
      <c r="H32" s="152" t="s">
        <v>54</v>
      </c>
      <c r="I32" s="153"/>
      <c r="J32" s="154"/>
      <c r="K32" s="158">
        <f>SUMIF(I18:I27,"MBE",J18:L27)</f>
        <v>0</v>
      </c>
      <c r="L32" s="159"/>
      <c r="M32" s="159"/>
      <c r="N32" s="160"/>
      <c r="O32" s="107">
        <f>SUMIF(I18:I27,"MBE",M18:N27)</f>
        <v>0</v>
      </c>
      <c r="P32" s="108"/>
    </row>
    <row r="33" spans="1:19" ht="15.75" x14ac:dyDescent="0.25">
      <c r="D33" s="149">
        <f>IF(,0,F10*D35)</f>
        <v>0</v>
      </c>
      <c r="E33" s="150"/>
      <c r="F33" s="150"/>
      <c r="G33" s="151"/>
      <c r="H33" s="152" t="s">
        <v>55</v>
      </c>
      <c r="I33" s="153"/>
      <c r="J33" s="154"/>
      <c r="K33" s="158">
        <f>SUMIF(I18:I27,"WBE",J18:L27)</f>
        <v>0</v>
      </c>
      <c r="L33" s="159"/>
      <c r="M33" s="159"/>
      <c r="N33" s="160"/>
      <c r="O33" s="107">
        <f>SUMIF(I18:I27,"WBE",M18:N27)</f>
        <v>0</v>
      </c>
      <c r="P33" s="108"/>
    </row>
    <row r="34" spans="1:19" ht="16.5" thickBot="1" x14ac:dyDescent="0.3">
      <c r="D34" s="146" t="s">
        <v>9</v>
      </c>
      <c r="E34" s="144"/>
      <c r="F34" s="144"/>
      <c r="G34" s="145"/>
      <c r="H34" s="155" t="s">
        <v>56</v>
      </c>
      <c r="I34" s="156"/>
      <c r="J34" s="157"/>
      <c r="K34" s="120">
        <f>SUMIF(I18:I27,"DBE",J18:L27)</f>
        <v>0</v>
      </c>
      <c r="L34" s="121"/>
      <c r="M34" s="121"/>
      <c r="N34" s="122"/>
      <c r="O34" s="111">
        <f>SUMIF(I18:I27,"DBE",M18:N27)</f>
        <v>0</v>
      </c>
      <c r="P34" s="112"/>
    </row>
    <row r="35" spans="1:19" ht="16.5" thickBot="1" x14ac:dyDescent="0.3">
      <c r="D35" s="241" t="str">
        <f>IF(AND(F10&lt;50000),"0",IF(AND(F10&gt;=50001,F6="Construction"),"30%",IF(AND(F10&gt;=50001,F6="Professional services"),"20%",IF(AND(F10&gt;=50001,F6="Supply &amp; Delivery"),"20%","0"))))</f>
        <v>0</v>
      </c>
      <c r="E35" s="242"/>
      <c r="F35" s="242"/>
      <c r="G35" s="243"/>
      <c r="H35" s="117" t="s">
        <v>50</v>
      </c>
      <c r="I35" s="118"/>
      <c r="J35" s="119"/>
      <c r="K35" s="104">
        <f>SUM(K32:N34)</f>
        <v>0</v>
      </c>
      <c r="L35" s="105"/>
      <c r="M35" s="105"/>
      <c r="N35" s="106"/>
      <c r="O35" s="113">
        <f>SUM(O32:P34)</f>
        <v>0</v>
      </c>
      <c r="P35" s="114"/>
    </row>
    <row r="36" spans="1:19" ht="14.45" customHeight="1" thickBot="1" x14ac:dyDescent="0.3">
      <c r="A36" s="44"/>
      <c r="B36" s="44"/>
      <c r="C36" s="44"/>
      <c r="D36" s="44"/>
      <c r="E36" s="44"/>
      <c r="G36" s="45"/>
      <c r="H36" s="45"/>
      <c r="I36" s="45"/>
      <c r="J36" s="45"/>
      <c r="K36" s="45"/>
      <c r="L36" s="12"/>
      <c r="M36" s="12"/>
      <c r="N36" s="12"/>
      <c r="O36" s="12"/>
      <c r="P36" s="44"/>
      <c r="Q36" s="44"/>
      <c r="S36" s="45"/>
    </row>
    <row r="37" spans="1:19" ht="22.5" customHeight="1" thickBot="1" x14ac:dyDescent="0.25">
      <c r="A37" s="84" t="s">
        <v>25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6"/>
    </row>
    <row r="38" spans="1:19" ht="22.5" customHeight="1" thickBot="1" x14ac:dyDescent="0.4">
      <c r="A38" s="129" t="s">
        <v>99</v>
      </c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1"/>
    </row>
    <row r="39" spans="1:19" s="3" customFormat="1" ht="39" thickTop="1" thickBot="1" x14ac:dyDescent="0.35">
      <c r="A39" s="185" t="s">
        <v>79</v>
      </c>
      <c r="B39" s="186"/>
      <c r="C39" s="186"/>
      <c r="D39" s="186"/>
      <c r="E39" s="187"/>
      <c r="F39" s="64" t="s">
        <v>66</v>
      </c>
      <c r="G39" s="188" t="s">
        <v>86</v>
      </c>
      <c r="H39" s="189"/>
      <c r="I39" s="190"/>
      <c r="J39" s="188" t="s">
        <v>72</v>
      </c>
      <c r="K39" s="189"/>
      <c r="L39" s="188" t="s">
        <v>62</v>
      </c>
      <c r="M39" s="211"/>
      <c r="N39" s="189" t="s">
        <v>63</v>
      </c>
      <c r="O39" s="190"/>
      <c r="P39" s="188" t="s">
        <v>20</v>
      </c>
      <c r="Q39" s="189"/>
      <c r="R39" s="189"/>
      <c r="S39" s="247"/>
    </row>
    <row r="40" spans="1:19" ht="20.100000000000001" customHeight="1" thickTop="1" x14ac:dyDescent="0.25">
      <c r="A40" s="199"/>
      <c r="B40" s="200"/>
      <c r="C40" s="200"/>
      <c r="D40" s="200"/>
      <c r="E40" s="201"/>
      <c r="F40" s="13"/>
      <c r="G40" s="202"/>
      <c r="H40" s="203"/>
      <c r="I40" s="204"/>
      <c r="J40" s="164" t="str">
        <f>IFERROR(G40/F$10,"")</f>
        <v/>
      </c>
      <c r="K40" s="164"/>
      <c r="L40" s="205"/>
      <c r="M40" s="206"/>
      <c r="N40" s="197"/>
      <c r="O40" s="198"/>
      <c r="P40" s="238"/>
      <c r="Q40" s="239"/>
      <c r="R40" s="239"/>
      <c r="S40" s="240"/>
    </row>
    <row r="41" spans="1:19" ht="20.100000000000001" customHeight="1" x14ac:dyDescent="0.25">
      <c r="A41" s="165"/>
      <c r="B41" s="166"/>
      <c r="C41" s="166"/>
      <c r="D41" s="166"/>
      <c r="E41" s="167"/>
      <c r="F41" s="14"/>
      <c r="G41" s="210"/>
      <c r="H41" s="210"/>
      <c r="I41" s="210"/>
      <c r="J41" s="164" t="str">
        <f>IFERROR(G41/F$10,"")</f>
        <v/>
      </c>
      <c r="K41" s="164"/>
      <c r="L41" s="180"/>
      <c r="M41" s="181"/>
      <c r="N41" s="168"/>
      <c r="O41" s="169"/>
      <c r="P41" s="161"/>
      <c r="Q41" s="162"/>
      <c r="R41" s="162"/>
      <c r="S41" s="163"/>
    </row>
    <row r="42" spans="1:19" ht="20.100000000000001" customHeight="1" x14ac:dyDescent="0.25">
      <c r="A42" s="165"/>
      <c r="B42" s="166"/>
      <c r="C42" s="166"/>
      <c r="D42" s="166"/>
      <c r="E42" s="167"/>
      <c r="F42" s="15"/>
      <c r="G42" s="210"/>
      <c r="H42" s="210"/>
      <c r="I42" s="210"/>
      <c r="J42" s="164" t="str">
        <f t="shared" ref="J42:J48" si="1">IFERROR(G42/F$10,"")</f>
        <v/>
      </c>
      <c r="K42" s="164"/>
      <c r="L42" s="180"/>
      <c r="M42" s="181"/>
      <c r="N42" s="168"/>
      <c r="O42" s="169"/>
      <c r="P42" s="161"/>
      <c r="Q42" s="162"/>
      <c r="R42" s="162"/>
      <c r="S42" s="163"/>
    </row>
    <row r="43" spans="1:19" ht="20.100000000000001" customHeight="1" x14ac:dyDescent="0.25">
      <c r="A43" s="165"/>
      <c r="B43" s="166"/>
      <c r="C43" s="166"/>
      <c r="D43" s="166"/>
      <c r="E43" s="167"/>
      <c r="F43" s="15"/>
      <c r="G43" s="182"/>
      <c r="H43" s="182"/>
      <c r="I43" s="182"/>
      <c r="J43" s="164" t="str">
        <f t="shared" si="1"/>
        <v/>
      </c>
      <c r="K43" s="164"/>
      <c r="L43" s="180"/>
      <c r="M43" s="181"/>
      <c r="N43" s="168"/>
      <c r="O43" s="169"/>
      <c r="P43" s="161"/>
      <c r="Q43" s="162"/>
      <c r="R43" s="162"/>
      <c r="S43" s="163"/>
    </row>
    <row r="44" spans="1:19" ht="20.100000000000001" customHeight="1" x14ac:dyDescent="0.25">
      <c r="A44" s="165"/>
      <c r="B44" s="166"/>
      <c r="C44" s="166"/>
      <c r="D44" s="166"/>
      <c r="E44" s="167"/>
      <c r="F44" s="14"/>
      <c r="G44" s="182"/>
      <c r="H44" s="182"/>
      <c r="I44" s="182"/>
      <c r="J44" s="164" t="str">
        <f t="shared" si="1"/>
        <v/>
      </c>
      <c r="K44" s="164"/>
      <c r="L44" s="180"/>
      <c r="M44" s="181"/>
      <c r="N44" s="168"/>
      <c r="O44" s="169"/>
      <c r="P44" s="161"/>
      <c r="Q44" s="162"/>
      <c r="R44" s="162"/>
      <c r="S44" s="163"/>
    </row>
    <row r="45" spans="1:19" ht="20.100000000000001" customHeight="1" x14ac:dyDescent="0.25">
      <c r="A45" s="165"/>
      <c r="B45" s="166"/>
      <c r="C45" s="166"/>
      <c r="D45" s="166"/>
      <c r="E45" s="167"/>
      <c r="F45" s="15"/>
      <c r="G45" s="182"/>
      <c r="H45" s="182"/>
      <c r="I45" s="182"/>
      <c r="J45" s="164" t="str">
        <f t="shared" si="1"/>
        <v/>
      </c>
      <c r="K45" s="164"/>
      <c r="L45" s="180"/>
      <c r="M45" s="181"/>
      <c r="N45" s="168"/>
      <c r="O45" s="169"/>
      <c r="P45" s="161"/>
      <c r="Q45" s="162"/>
      <c r="R45" s="162"/>
      <c r="S45" s="163"/>
    </row>
    <row r="46" spans="1:19" ht="20.100000000000001" customHeight="1" x14ac:dyDescent="0.25">
      <c r="A46" s="165"/>
      <c r="B46" s="166"/>
      <c r="C46" s="166"/>
      <c r="D46" s="166"/>
      <c r="E46" s="167"/>
      <c r="F46" s="15"/>
      <c r="G46" s="182"/>
      <c r="H46" s="182"/>
      <c r="I46" s="182"/>
      <c r="J46" s="164" t="str">
        <f t="shared" si="1"/>
        <v/>
      </c>
      <c r="K46" s="164"/>
      <c r="L46" s="180"/>
      <c r="M46" s="181"/>
      <c r="N46" s="168"/>
      <c r="O46" s="169"/>
      <c r="P46" s="161"/>
      <c r="Q46" s="162"/>
      <c r="R46" s="162"/>
      <c r="S46" s="163"/>
    </row>
    <row r="47" spans="1:19" ht="20.100000000000001" customHeight="1" x14ac:dyDescent="0.25">
      <c r="A47" s="165"/>
      <c r="B47" s="166"/>
      <c r="C47" s="166"/>
      <c r="D47" s="166"/>
      <c r="E47" s="167"/>
      <c r="F47" s="15"/>
      <c r="G47" s="182"/>
      <c r="H47" s="182"/>
      <c r="I47" s="182"/>
      <c r="J47" s="164" t="str">
        <f t="shared" si="1"/>
        <v/>
      </c>
      <c r="K47" s="164"/>
      <c r="L47" s="180"/>
      <c r="M47" s="181"/>
      <c r="N47" s="168"/>
      <c r="O47" s="169"/>
      <c r="P47" s="161"/>
      <c r="Q47" s="162"/>
      <c r="R47" s="162"/>
      <c r="S47" s="163"/>
    </row>
    <row r="48" spans="1:19" ht="20.100000000000001" customHeight="1" x14ac:dyDescent="0.25">
      <c r="A48" s="165"/>
      <c r="B48" s="166"/>
      <c r="C48" s="166"/>
      <c r="D48" s="166"/>
      <c r="E48" s="167"/>
      <c r="F48" s="15"/>
      <c r="G48" s="210"/>
      <c r="H48" s="210"/>
      <c r="I48" s="210"/>
      <c r="J48" s="164" t="str">
        <f t="shared" si="1"/>
        <v/>
      </c>
      <c r="K48" s="164"/>
      <c r="L48" s="180"/>
      <c r="M48" s="181"/>
      <c r="N48" s="168"/>
      <c r="O48" s="169"/>
      <c r="P48" s="161"/>
      <c r="Q48" s="162"/>
      <c r="R48" s="162"/>
      <c r="S48" s="163"/>
    </row>
    <row r="49" spans="1:19" ht="20.100000000000001" customHeight="1" x14ac:dyDescent="0.25">
      <c r="A49" s="165"/>
      <c r="B49" s="166"/>
      <c r="C49" s="166"/>
      <c r="D49" s="166"/>
      <c r="E49" s="167"/>
      <c r="F49" s="16"/>
      <c r="G49" s="210"/>
      <c r="H49" s="210"/>
      <c r="I49" s="210"/>
      <c r="J49" s="164" t="str">
        <f>IFERROR(G49/F$10,"")</f>
        <v/>
      </c>
      <c r="K49" s="164"/>
      <c r="L49" s="180"/>
      <c r="M49" s="181"/>
      <c r="N49" s="168"/>
      <c r="O49" s="169"/>
      <c r="P49" s="161"/>
      <c r="Q49" s="162"/>
      <c r="R49" s="162"/>
      <c r="S49" s="163"/>
    </row>
    <row r="50" spans="1:19" ht="22.5" customHeight="1" thickBot="1" x14ac:dyDescent="0.3">
      <c r="A50" s="65" t="s">
        <v>33</v>
      </c>
      <c r="B50" s="53"/>
      <c r="C50" s="53"/>
      <c r="D50" s="53"/>
      <c r="E50" s="53"/>
      <c r="F50" s="66"/>
      <c r="G50" s="234">
        <f>SUM(G40:I49)</f>
        <v>0</v>
      </c>
      <c r="H50" s="234"/>
      <c r="I50" s="235"/>
      <c r="J50" s="236">
        <f>SUM(J40:K49)</f>
        <v>0</v>
      </c>
      <c r="K50" s="237"/>
      <c r="L50" s="17"/>
      <c r="M50" s="67"/>
      <c r="N50" s="67"/>
      <c r="O50" s="67"/>
      <c r="P50" s="67"/>
      <c r="Q50" s="67"/>
      <c r="R50" s="67"/>
      <c r="S50" s="68"/>
    </row>
    <row r="51" spans="1:19" ht="15" customHeight="1" thickBot="1" x14ac:dyDescent="0.3">
      <c r="A51" s="69"/>
      <c r="B51" s="70"/>
      <c r="C51" s="70"/>
      <c r="D51" s="70"/>
      <c r="E51" s="70"/>
      <c r="F51" s="70"/>
      <c r="G51" s="18"/>
      <c r="H51" s="18"/>
      <c r="I51" s="18"/>
      <c r="J51" s="19"/>
      <c r="K51" s="19"/>
      <c r="L51" s="20"/>
    </row>
    <row r="52" spans="1:19" s="4" customFormat="1" ht="22.5" customHeight="1" x14ac:dyDescent="0.35">
      <c r="A52" s="132" t="s">
        <v>101</v>
      </c>
      <c r="B52" s="133"/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4"/>
    </row>
    <row r="53" spans="1:19" s="4" customFormat="1" ht="22.5" customHeight="1" x14ac:dyDescent="0.35">
      <c r="A53" s="126" t="s">
        <v>116</v>
      </c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8"/>
    </row>
    <row r="54" spans="1:19" ht="158.25" customHeight="1" thickBot="1" x14ac:dyDescent="0.25">
      <c r="A54" s="244"/>
      <c r="B54" s="245"/>
      <c r="C54" s="245"/>
      <c r="D54" s="245"/>
      <c r="E54" s="245"/>
      <c r="F54" s="245"/>
      <c r="G54" s="245"/>
      <c r="H54" s="245"/>
      <c r="I54" s="245"/>
      <c r="J54" s="245"/>
      <c r="K54" s="245"/>
      <c r="L54" s="245"/>
      <c r="M54" s="245"/>
      <c r="N54" s="245"/>
      <c r="O54" s="245"/>
      <c r="P54" s="245"/>
      <c r="Q54" s="245"/>
      <c r="R54" s="245"/>
      <c r="S54" s="246"/>
    </row>
    <row r="55" spans="1:19" ht="18.600000000000001" customHeight="1" thickBot="1" x14ac:dyDescent="0.3">
      <c r="J55" s="56"/>
    </row>
    <row r="56" spans="1:19" ht="18.600000000000001" customHeight="1" thickBot="1" x14ac:dyDescent="0.3">
      <c r="A56" s="135" t="s">
        <v>88</v>
      </c>
      <c r="B56" s="136"/>
      <c r="C56" s="136"/>
      <c r="D56" s="136"/>
      <c r="E56" s="136"/>
      <c r="F56" s="232"/>
      <c r="G56" s="233"/>
      <c r="H56" s="21"/>
      <c r="I56" s="21"/>
      <c r="J56" s="56"/>
    </row>
    <row r="57" spans="1:19" ht="18.600000000000001" customHeight="1" x14ac:dyDescent="0.25">
      <c r="J57" s="56"/>
      <c r="K57" s="71"/>
      <c r="L57" s="71"/>
      <c r="M57" s="71"/>
      <c r="N57" s="71"/>
      <c r="O57" s="71"/>
      <c r="P57" s="71"/>
    </row>
    <row r="58" spans="1:19" ht="15.75" x14ac:dyDescent="0.25">
      <c r="A58" s="123" t="s">
        <v>100</v>
      </c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5"/>
    </row>
  </sheetData>
  <sheetProtection algorithmName="SHA-512" hashValue="uSpBLdViBjwko7f2NGP0SdUEN/k5L9YNHfHUaNfdSISA4EoLQImkuxLthiucaA6wqFBdchxmD9fG0viBJ9Assg==" saltValue="QgNEqrt0GYU++VUVs1qqhQ==" spinCount="100000" sheet="1" selectLockedCells="1"/>
  <mergeCells count="191">
    <mergeCell ref="P7:Q7"/>
    <mergeCell ref="R7:S7"/>
    <mergeCell ref="L8:S8"/>
    <mergeCell ref="F6:J6"/>
    <mergeCell ref="F10:J10"/>
    <mergeCell ref="P9:Q9"/>
    <mergeCell ref="F9:J9"/>
    <mergeCell ref="F13:J13"/>
    <mergeCell ref="F14:J14"/>
    <mergeCell ref="P10:S10"/>
    <mergeCell ref="P11:S11"/>
    <mergeCell ref="F56:G56"/>
    <mergeCell ref="G50:I50"/>
    <mergeCell ref="J50:K50"/>
    <mergeCell ref="Q25:S25"/>
    <mergeCell ref="J44:K44"/>
    <mergeCell ref="P40:S40"/>
    <mergeCell ref="D35:G35"/>
    <mergeCell ref="J40:K40"/>
    <mergeCell ref="G41:I41"/>
    <mergeCell ref="G43:I43"/>
    <mergeCell ref="J26:L26"/>
    <mergeCell ref="M26:N26"/>
    <mergeCell ref="A54:S54"/>
    <mergeCell ref="Q27:S27"/>
    <mergeCell ref="L47:M47"/>
    <mergeCell ref="G47:I47"/>
    <mergeCell ref="L48:M48"/>
    <mergeCell ref="L49:M49"/>
    <mergeCell ref="P48:S48"/>
    <mergeCell ref="P49:S49"/>
    <mergeCell ref="P42:S42"/>
    <mergeCell ref="P39:S39"/>
    <mergeCell ref="A49:E49"/>
    <mergeCell ref="G49:I49"/>
    <mergeCell ref="N3:N4"/>
    <mergeCell ref="O3:O4"/>
    <mergeCell ref="L3:M4"/>
    <mergeCell ref="P3:Q4"/>
    <mergeCell ref="R3:S4"/>
    <mergeCell ref="M24:N24"/>
    <mergeCell ref="J21:L21"/>
    <mergeCell ref="M21:N21"/>
    <mergeCell ref="Q21:S21"/>
    <mergeCell ref="L10:O10"/>
    <mergeCell ref="L11:O11"/>
    <mergeCell ref="L13:S14"/>
    <mergeCell ref="F7:J7"/>
    <mergeCell ref="F8:J8"/>
    <mergeCell ref="L5:M5"/>
    <mergeCell ref="P5:Q5"/>
    <mergeCell ref="R5:S5"/>
    <mergeCell ref="L6:M6"/>
    <mergeCell ref="P6:Q6"/>
    <mergeCell ref="R6:S6"/>
    <mergeCell ref="Q19:S19"/>
    <mergeCell ref="J18:L18"/>
    <mergeCell ref="M18:N18"/>
    <mergeCell ref="J19:L19"/>
    <mergeCell ref="J49:K49"/>
    <mergeCell ref="A48:E48"/>
    <mergeCell ref="G48:I48"/>
    <mergeCell ref="J48:K48"/>
    <mergeCell ref="A46:E46"/>
    <mergeCell ref="A47:E47"/>
    <mergeCell ref="N48:O48"/>
    <mergeCell ref="N49:O49"/>
    <mergeCell ref="N46:O46"/>
    <mergeCell ref="N47:O47"/>
    <mergeCell ref="J46:K46"/>
    <mergeCell ref="J47:K47"/>
    <mergeCell ref="G46:I46"/>
    <mergeCell ref="L46:M46"/>
    <mergeCell ref="A23:E23"/>
    <mergeCell ref="L40:M40"/>
    <mergeCell ref="P41:S41"/>
    <mergeCell ref="Q18:S18"/>
    <mergeCell ref="N39:O39"/>
    <mergeCell ref="J20:L20"/>
    <mergeCell ref="M20:N20"/>
    <mergeCell ref="A22:E22"/>
    <mergeCell ref="G42:I42"/>
    <mergeCell ref="J42:K42"/>
    <mergeCell ref="L39:M39"/>
    <mergeCell ref="N42:O42"/>
    <mergeCell ref="N43:O43"/>
    <mergeCell ref="Q24:S24"/>
    <mergeCell ref="A25:E25"/>
    <mergeCell ref="J25:L25"/>
    <mergeCell ref="M25:N25"/>
    <mergeCell ref="A42:E42"/>
    <mergeCell ref="N40:O40"/>
    <mergeCell ref="N41:O41"/>
    <mergeCell ref="A40:E40"/>
    <mergeCell ref="G40:I40"/>
    <mergeCell ref="A4:D4"/>
    <mergeCell ref="A5:D5"/>
    <mergeCell ref="A39:E39"/>
    <mergeCell ref="G39:I39"/>
    <mergeCell ref="J39:K39"/>
    <mergeCell ref="J28:L28"/>
    <mergeCell ref="A27:E27"/>
    <mergeCell ref="J27:L27"/>
    <mergeCell ref="A14:D14"/>
    <mergeCell ref="A9:D9"/>
    <mergeCell ref="A6:D6"/>
    <mergeCell ref="A13:D13"/>
    <mergeCell ref="A10:D10"/>
    <mergeCell ref="A11:D12"/>
    <mergeCell ref="F4:J4"/>
    <mergeCell ref="F5:J5"/>
    <mergeCell ref="L9:M9"/>
    <mergeCell ref="M17:N17"/>
    <mergeCell ref="A18:E18"/>
    <mergeCell ref="M19:N19"/>
    <mergeCell ref="A21:E21"/>
    <mergeCell ref="A7:D7"/>
    <mergeCell ref="A8:D8"/>
    <mergeCell ref="L7:M7"/>
    <mergeCell ref="A1:S1"/>
    <mergeCell ref="A2:S2"/>
    <mergeCell ref="R9:S9"/>
    <mergeCell ref="A44:E44"/>
    <mergeCell ref="Q28:S28"/>
    <mergeCell ref="M28:N28"/>
    <mergeCell ref="Q26:S26"/>
    <mergeCell ref="M27:N27"/>
    <mergeCell ref="A45:E45"/>
    <mergeCell ref="L41:M41"/>
    <mergeCell ref="L42:M42"/>
    <mergeCell ref="G44:I44"/>
    <mergeCell ref="G45:I45"/>
    <mergeCell ref="L43:M43"/>
    <mergeCell ref="L44:M44"/>
    <mergeCell ref="L45:M45"/>
    <mergeCell ref="J22:L22"/>
    <mergeCell ref="M22:N22"/>
    <mergeCell ref="F11:J12"/>
    <mergeCell ref="P43:S43"/>
    <mergeCell ref="P44:S44"/>
    <mergeCell ref="A43:E43"/>
    <mergeCell ref="A20:E20"/>
    <mergeCell ref="P45:S45"/>
    <mergeCell ref="A58:S58"/>
    <mergeCell ref="A53:S53"/>
    <mergeCell ref="A38:S38"/>
    <mergeCell ref="A52:S52"/>
    <mergeCell ref="A56:E56"/>
    <mergeCell ref="D30:G30"/>
    <mergeCell ref="H30:P30"/>
    <mergeCell ref="D32:G32"/>
    <mergeCell ref="D34:G34"/>
    <mergeCell ref="K31:N31"/>
    <mergeCell ref="D33:G33"/>
    <mergeCell ref="H32:J32"/>
    <mergeCell ref="H33:J33"/>
    <mergeCell ref="H34:J34"/>
    <mergeCell ref="K32:N32"/>
    <mergeCell ref="K33:N33"/>
    <mergeCell ref="P46:S46"/>
    <mergeCell ref="P47:S47"/>
    <mergeCell ref="J43:K43"/>
    <mergeCell ref="A41:E41"/>
    <mergeCell ref="J45:K45"/>
    <mergeCell ref="J41:K41"/>
    <mergeCell ref="N44:O44"/>
    <mergeCell ref="N45:O45"/>
    <mergeCell ref="A16:S16"/>
    <mergeCell ref="A37:S37"/>
    <mergeCell ref="A26:E26"/>
    <mergeCell ref="Q17:S17"/>
    <mergeCell ref="Q22:S22"/>
    <mergeCell ref="J23:L23"/>
    <mergeCell ref="M23:N23"/>
    <mergeCell ref="Q23:S23"/>
    <mergeCell ref="L12:O12"/>
    <mergeCell ref="P12:S12"/>
    <mergeCell ref="K35:N35"/>
    <mergeCell ref="O32:P32"/>
    <mergeCell ref="O31:P31"/>
    <mergeCell ref="O33:P33"/>
    <mergeCell ref="O34:P34"/>
    <mergeCell ref="O35:P35"/>
    <mergeCell ref="A17:E17"/>
    <mergeCell ref="A24:E24"/>
    <mergeCell ref="J24:L24"/>
    <mergeCell ref="H35:J35"/>
    <mergeCell ref="Q20:S20"/>
    <mergeCell ref="K34:N34"/>
    <mergeCell ref="J17:L17"/>
    <mergeCell ref="A19:E19"/>
  </mergeCells>
  <phoneticPr fontId="8" type="noConversion"/>
  <dataValidations count="8">
    <dataValidation type="list" allowBlank="1" showInputMessage="1" showErrorMessage="1" sqref="F5" xr:uid="{94F7BF59-C88C-48D0-B3FD-81F6DA1AC318}">
      <formula1>"African American, Asian, Caucasian, Hispanic, Other, Unknown"</formula1>
    </dataValidation>
    <dataValidation type="list" allowBlank="1" showInputMessage="1" showErrorMessage="1" sqref="F6:J6" xr:uid="{6EAAA504-E724-468A-A368-92283078A837}">
      <formula1>"Construction, Supply &amp; Delivery,  Professional Services"</formula1>
    </dataValidation>
    <dataValidation type="list" allowBlank="1" showInputMessage="1" showErrorMessage="1" sqref="F18:F27" xr:uid="{09A8EF33-A990-455D-86C3-9E99ACF42CAA}">
      <formula1>"AA,A,C,H,O"</formula1>
    </dataValidation>
    <dataValidation type="list" allowBlank="1" showInputMessage="1" showErrorMessage="1" sqref="H18:H27" xr:uid="{3AB5178A-E891-40FF-8CD2-40EFABD7E699}">
      <formula1>"Direct,Indirect"</formula1>
    </dataValidation>
    <dataValidation type="list" allowBlank="1" showInputMessage="1" showErrorMessage="1" sqref="I18:I27" xr:uid="{06411483-2274-4992-BB8E-E9036693038B}">
      <formula1>"MBE,WBE,DBE"</formula1>
    </dataValidation>
    <dataValidation type="list" allowBlank="1" showInputMessage="1" showErrorMessage="1" sqref="G18:G27" xr:uid="{2327E295-1CF8-403E-A87D-4FE04B62A979}">
      <formula1>"Male,Female,Non-Binary, No Response"</formula1>
    </dataValidation>
    <dataValidation type="list" allowBlank="1" showInputMessage="1" showErrorMessage="1" sqref="F40:F49" xr:uid="{14C13F68-E4E0-4143-AE9E-7F5222D4C981}">
      <formula1>"51% CHA ROB, 51% NON ROB, 75%"</formula1>
    </dataValidation>
    <dataValidation type="list" allowBlank="1" showInputMessage="1" sqref="F8:J8" xr:uid="{93B6A033-6D29-46F5-A916-E0160BCEABC3}">
      <formula1>"New Contract, Contract Modification 1"</formula1>
    </dataValidation>
  </dataValidations>
  <printOptions horizontalCentered="1"/>
  <pageMargins left="0" right="0" top="0.25" bottom="0.25" header="0.3" footer="0.3"/>
  <pageSetup scale="54" orientation="portrait" r:id="rId1"/>
  <headerFooter alignWithMargins="0">
    <oddFooter xml:space="preserve">&amp;RDiversity Goals Utilization Plan
Rev 12.1.22                                                  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6" tint="-0.499984740745262"/>
    <pageSetUpPr fitToPage="1"/>
  </sheetPr>
  <dimension ref="A1:AJ68"/>
  <sheetViews>
    <sheetView showZeros="0" view="pageBreakPreview" zoomScaleNormal="70" zoomScaleSheetLayoutView="100" zoomScalePageLayoutView="70" workbookViewId="0">
      <selection activeCell="E10" sqref="E10:H10"/>
    </sheetView>
  </sheetViews>
  <sheetFormatPr defaultColWidth="5.85546875" defaultRowHeight="12.75" x14ac:dyDescent="0.2"/>
  <cols>
    <col min="1" max="1" width="5.85546875" style="1" customWidth="1"/>
    <col min="2" max="5" width="5.85546875" style="1"/>
    <col min="6" max="6" width="6.85546875" style="1" customWidth="1"/>
    <col min="7" max="7" width="6.7109375" style="1" bestFit="1" customWidth="1"/>
    <col min="8" max="8" width="7.42578125" style="1" customWidth="1"/>
    <col min="9" max="9" width="9.7109375" style="1" customWidth="1"/>
    <col min="10" max="16" width="5.85546875" style="1"/>
    <col min="17" max="17" width="7.42578125" style="1" customWidth="1"/>
    <col min="18" max="18" width="9.5703125" style="1" bestFit="1" customWidth="1"/>
    <col min="19" max="19" width="5.85546875" style="1"/>
    <col min="20" max="20" width="7.28515625" style="1" customWidth="1"/>
    <col min="21" max="21" width="6.28515625" style="1" customWidth="1"/>
    <col min="22" max="22" width="5.85546875" style="1"/>
    <col min="23" max="23" width="12" style="1" customWidth="1"/>
    <col min="24" max="25" width="9.140625" style="1" customWidth="1"/>
    <col min="26" max="27" width="5.85546875" style="1"/>
    <col min="28" max="28" width="4.85546875" style="1" customWidth="1"/>
    <col min="29" max="29" width="5.85546875" style="1"/>
    <col min="30" max="30" width="5.85546875" style="1" customWidth="1"/>
    <col min="31" max="31" width="8" style="1" bestFit="1" customWidth="1"/>
    <col min="32" max="33" width="5.85546875" style="1"/>
    <col min="34" max="34" width="11.42578125" style="1" bestFit="1" customWidth="1"/>
    <col min="35" max="35" width="5.85546875" style="1"/>
    <col min="36" max="36" width="8.42578125" style="1" customWidth="1"/>
    <col min="37" max="16384" width="5.85546875" style="1"/>
  </cols>
  <sheetData>
    <row r="1" spans="1:28" ht="13.5" customHeight="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618" t="s">
        <v>112</v>
      </c>
      <c r="L1" s="619"/>
      <c r="M1" s="619"/>
      <c r="N1" s="619"/>
      <c r="O1" s="619"/>
      <c r="P1" s="620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13.5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621"/>
      <c r="L2" s="622"/>
      <c r="M2" s="622"/>
      <c r="N2" s="622"/>
      <c r="O2" s="622"/>
      <c r="P2" s="623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4.25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621"/>
      <c r="L3" s="622"/>
      <c r="M3" s="622"/>
      <c r="N3" s="622"/>
      <c r="O3" s="622"/>
      <c r="P3" s="623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13.5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630" t="s">
        <v>61</v>
      </c>
      <c r="L4" s="631"/>
      <c r="M4" s="631"/>
      <c r="N4" s="631"/>
      <c r="O4" s="631"/>
      <c r="P4" s="640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4.25" thickBo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632"/>
      <c r="L5" s="633"/>
      <c r="M5" s="633"/>
      <c r="N5" s="633"/>
      <c r="O5" s="633"/>
      <c r="P5" s="641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3.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634" t="s">
        <v>60</v>
      </c>
      <c r="L6" s="635"/>
      <c r="M6" s="635"/>
      <c r="N6" s="635"/>
      <c r="O6" s="635"/>
      <c r="P6" s="640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14.25" thickBot="1" x14ac:dyDescent="0.3">
      <c r="A7" s="5"/>
      <c r="B7" s="5"/>
      <c r="C7" s="5"/>
      <c r="D7" s="5"/>
      <c r="E7" s="5"/>
      <c r="F7" s="5"/>
      <c r="G7" s="5"/>
      <c r="H7" s="5"/>
      <c r="I7" s="5"/>
      <c r="J7" s="5"/>
      <c r="K7" s="632"/>
      <c r="L7" s="633"/>
      <c r="M7" s="633"/>
      <c r="N7" s="633"/>
      <c r="O7" s="633"/>
      <c r="P7" s="641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4" customHeight="1" thickBot="1" x14ac:dyDescent="0.25">
      <c r="A8" s="651" t="s">
        <v>11</v>
      </c>
      <c r="B8" s="652"/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52"/>
      <c r="V8" s="652"/>
      <c r="W8" s="652"/>
      <c r="X8" s="652"/>
      <c r="Y8" s="652"/>
      <c r="Z8" s="652"/>
      <c r="AA8" s="652"/>
      <c r="AB8" s="653"/>
    </row>
    <row r="9" spans="1:28" ht="21.75" thickBot="1" x14ac:dyDescent="0.4">
      <c r="A9" s="654" t="s">
        <v>117</v>
      </c>
      <c r="B9" s="655"/>
      <c r="C9" s="655"/>
      <c r="D9" s="655"/>
      <c r="E9" s="655"/>
      <c r="F9" s="655"/>
      <c r="G9" s="655"/>
      <c r="H9" s="655"/>
      <c r="I9" s="655"/>
      <c r="J9" s="655"/>
      <c r="K9" s="655"/>
      <c r="L9" s="655"/>
      <c r="M9" s="655"/>
      <c r="N9" s="655"/>
      <c r="O9" s="655"/>
      <c r="P9" s="655"/>
      <c r="Q9" s="655"/>
      <c r="R9" s="655"/>
      <c r="S9" s="655"/>
      <c r="T9" s="655"/>
      <c r="U9" s="655"/>
      <c r="V9" s="655"/>
      <c r="W9" s="655"/>
      <c r="X9" s="655"/>
      <c r="Y9" s="655"/>
      <c r="Z9" s="655"/>
      <c r="AA9" s="655"/>
      <c r="AB9" s="656"/>
    </row>
    <row r="10" spans="1:28" ht="15" customHeight="1" x14ac:dyDescent="0.25">
      <c r="A10" s="582" t="s">
        <v>2</v>
      </c>
      <c r="B10" s="583"/>
      <c r="C10" s="583"/>
      <c r="D10" s="583"/>
      <c r="E10" s="584"/>
      <c r="F10" s="585"/>
      <c r="G10" s="585"/>
      <c r="H10" s="585"/>
      <c r="I10" s="562" t="s">
        <v>1</v>
      </c>
      <c r="J10" s="563"/>
      <c r="K10" s="563"/>
      <c r="L10" s="564"/>
      <c r="M10" s="567">
        <f>'Vendor Utilization Plan'!F10</f>
        <v>0</v>
      </c>
      <c r="N10" s="568"/>
      <c r="O10" s="568"/>
      <c r="P10" s="569"/>
      <c r="Q10" s="596" t="s">
        <v>37</v>
      </c>
      <c r="R10" s="596"/>
      <c r="S10" s="596"/>
      <c r="T10" s="596"/>
      <c r="U10" s="596"/>
      <c r="V10" s="596"/>
      <c r="W10" s="596"/>
      <c r="X10" s="596"/>
      <c r="Y10" s="596"/>
      <c r="Z10" s="596"/>
      <c r="AA10" s="596"/>
      <c r="AB10" s="597"/>
    </row>
    <row r="11" spans="1:28" ht="15" customHeight="1" x14ac:dyDescent="0.25">
      <c r="A11" s="553" t="s">
        <v>14</v>
      </c>
      <c r="B11" s="554"/>
      <c r="C11" s="554"/>
      <c r="D11" s="554"/>
      <c r="E11" s="552" cm="1">
        <f t="array" ref="E11">'Vendor Utilization Plan'!F9:F9</f>
        <v>0</v>
      </c>
      <c r="F11" s="523"/>
      <c r="G11" s="523"/>
      <c r="H11" s="523"/>
      <c r="I11" s="561" t="s">
        <v>27</v>
      </c>
      <c r="J11" s="570"/>
      <c r="K11" s="570"/>
      <c r="L11" s="571"/>
      <c r="M11" s="267">
        <f>IF(M10=0,0,M10+V21)</f>
        <v>0</v>
      </c>
      <c r="N11" s="268"/>
      <c r="O11" s="268"/>
      <c r="P11" s="595"/>
      <c r="Q11" s="598" t="s">
        <v>29</v>
      </c>
      <c r="R11" s="599"/>
      <c r="S11" s="602" t="s">
        <v>21</v>
      </c>
      <c r="T11" s="603"/>
      <c r="U11" s="604"/>
      <c r="V11" s="598" t="s">
        <v>29</v>
      </c>
      <c r="W11" s="599"/>
      <c r="X11" s="602" t="s">
        <v>21</v>
      </c>
      <c r="Y11" s="657"/>
      <c r="Z11" s="657"/>
      <c r="AA11" s="657"/>
      <c r="AB11" s="658"/>
    </row>
    <row r="12" spans="1:28" ht="15" customHeight="1" x14ac:dyDescent="0.25">
      <c r="A12" s="553" t="s">
        <v>13</v>
      </c>
      <c r="B12" s="554"/>
      <c r="C12" s="554"/>
      <c r="D12" s="554"/>
      <c r="E12" s="552"/>
      <c r="F12" s="523"/>
      <c r="G12" s="523"/>
      <c r="H12" s="523"/>
      <c r="I12" s="589" t="s">
        <v>34</v>
      </c>
      <c r="J12" s="590"/>
      <c r="K12" s="590"/>
      <c r="L12" s="591"/>
      <c r="M12" s="574"/>
      <c r="N12" s="575"/>
      <c r="O12" s="575"/>
      <c r="P12" s="576"/>
      <c r="Q12" s="600"/>
      <c r="R12" s="601"/>
      <c r="S12" s="605"/>
      <c r="T12" s="606"/>
      <c r="U12" s="607"/>
      <c r="V12" s="600"/>
      <c r="W12" s="601"/>
      <c r="X12" s="659"/>
      <c r="Y12" s="660"/>
      <c r="Z12" s="660"/>
      <c r="AA12" s="660"/>
      <c r="AB12" s="661"/>
    </row>
    <row r="13" spans="1:28" ht="22.5" customHeight="1" x14ac:dyDescent="0.25">
      <c r="A13" s="553" t="s">
        <v>0</v>
      </c>
      <c r="B13" s="554"/>
      <c r="C13" s="554"/>
      <c r="D13" s="554"/>
      <c r="E13" s="645" cm="1">
        <f t="array" ref="E13">'Vendor Utilization Plan'!F11:F11</f>
        <v>0</v>
      </c>
      <c r="F13" s="646"/>
      <c r="G13" s="646"/>
      <c r="H13" s="647"/>
      <c r="I13" s="592"/>
      <c r="J13" s="593"/>
      <c r="K13" s="593"/>
      <c r="L13" s="594"/>
      <c r="M13" s="577"/>
      <c r="N13" s="578"/>
      <c r="O13" s="578"/>
      <c r="P13" s="579"/>
      <c r="Q13" s="523"/>
      <c r="R13" s="524"/>
      <c r="S13" s="490"/>
      <c r="T13" s="491"/>
      <c r="U13" s="492"/>
      <c r="V13" s="523"/>
      <c r="W13" s="524"/>
      <c r="X13" s="513"/>
      <c r="Y13" s="514"/>
      <c r="Z13" s="514"/>
      <c r="AA13" s="514"/>
      <c r="AB13" s="515"/>
    </row>
    <row r="14" spans="1:28" ht="18.75" customHeight="1" x14ac:dyDescent="0.25">
      <c r="A14" s="553"/>
      <c r="B14" s="554"/>
      <c r="C14" s="554"/>
      <c r="D14" s="554"/>
      <c r="E14" s="648"/>
      <c r="F14" s="649"/>
      <c r="G14" s="649"/>
      <c r="H14" s="650"/>
      <c r="I14" s="589" t="s">
        <v>35</v>
      </c>
      <c r="J14" s="590"/>
      <c r="K14" s="590"/>
      <c r="L14" s="591"/>
      <c r="M14" s="624"/>
      <c r="N14" s="625"/>
      <c r="O14" s="625"/>
      <c r="P14" s="626"/>
      <c r="Q14" s="523"/>
      <c r="R14" s="524"/>
      <c r="S14" s="490"/>
      <c r="T14" s="491"/>
      <c r="U14" s="492"/>
      <c r="V14" s="523"/>
      <c r="W14" s="524"/>
      <c r="X14" s="513"/>
      <c r="Y14" s="514"/>
      <c r="Z14" s="514"/>
      <c r="AA14" s="514"/>
      <c r="AB14" s="515"/>
    </row>
    <row r="15" spans="1:28" ht="15" customHeight="1" x14ac:dyDescent="0.25">
      <c r="A15" s="553" t="s">
        <v>3</v>
      </c>
      <c r="B15" s="554"/>
      <c r="C15" s="554"/>
      <c r="D15" s="554"/>
      <c r="E15" s="580" cm="1">
        <f t="array" ref="E15">'Vendor Utilization Plan'!F4:F4</f>
        <v>0</v>
      </c>
      <c r="F15" s="581"/>
      <c r="G15" s="581"/>
      <c r="H15" s="581"/>
      <c r="I15" s="637"/>
      <c r="J15" s="638"/>
      <c r="K15" s="638"/>
      <c r="L15" s="639"/>
      <c r="M15" s="627"/>
      <c r="N15" s="628"/>
      <c r="O15" s="628"/>
      <c r="P15" s="629"/>
      <c r="Q15" s="523"/>
      <c r="R15" s="524"/>
      <c r="S15" s="490"/>
      <c r="T15" s="491"/>
      <c r="U15" s="492"/>
      <c r="V15" s="523"/>
      <c r="W15" s="524"/>
      <c r="X15" s="513"/>
      <c r="Y15" s="514"/>
      <c r="Z15" s="514"/>
      <c r="AA15" s="514"/>
      <c r="AB15" s="515"/>
    </row>
    <row r="16" spans="1:28" ht="15" customHeight="1" x14ac:dyDescent="0.25">
      <c r="A16" s="553" t="s">
        <v>10</v>
      </c>
      <c r="B16" s="554"/>
      <c r="C16" s="554"/>
      <c r="D16" s="554"/>
      <c r="E16" s="527" cm="1">
        <f t="array" ref="E16">'Vendor Utilization Plan'!F5:F5</f>
        <v>0</v>
      </c>
      <c r="F16" s="260"/>
      <c r="G16" s="260"/>
      <c r="H16" s="260"/>
      <c r="I16" s="561" t="s">
        <v>12</v>
      </c>
      <c r="J16" s="570"/>
      <c r="K16" s="570"/>
      <c r="L16" s="571"/>
      <c r="M16" s="552"/>
      <c r="N16" s="523"/>
      <c r="O16" s="523"/>
      <c r="P16" s="556"/>
      <c r="Q16" s="523"/>
      <c r="R16" s="524"/>
      <c r="S16" s="490"/>
      <c r="T16" s="491"/>
      <c r="U16" s="492"/>
      <c r="V16" s="523"/>
      <c r="W16" s="524"/>
      <c r="X16" s="513"/>
      <c r="Y16" s="514"/>
      <c r="Z16" s="514"/>
      <c r="AA16" s="514"/>
      <c r="AB16" s="515"/>
    </row>
    <row r="17" spans="1:36" ht="15" customHeight="1" x14ac:dyDescent="0.25">
      <c r="A17" s="525" t="s">
        <v>4</v>
      </c>
      <c r="B17" s="526"/>
      <c r="C17" s="526"/>
      <c r="D17" s="526"/>
      <c r="E17" s="642"/>
      <c r="F17" s="643"/>
      <c r="G17" s="643"/>
      <c r="H17" s="644"/>
      <c r="I17" s="561" t="s">
        <v>28</v>
      </c>
      <c r="J17" s="570"/>
      <c r="K17" s="570"/>
      <c r="L17" s="571"/>
      <c r="M17" s="256"/>
      <c r="N17" s="257"/>
      <c r="O17" s="257"/>
      <c r="P17" s="555"/>
      <c r="Q17" s="523"/>
      <c r="R17" s="524"/>
      <c r="S17" s="490"/>
      <c r="T17" s="491"/>
      <c r="U17" s="492"/>
      <c r="V17" s="523"/>
      <c r="W17" s="524"/>
      <c r="X17" s="513"/>
      <c r="Y17" s="514"/>
      <c r="Z17" s="514"/>
      <c r="AA17" s="514"/>
      <c r="AB17" s="515"/>
    </row>
    <row r="18" spans="1:36" ht="15" customHeight="1" x14ac:dyDescent="0.25">
      <c r="A18" s="525" t="s">
        <v>64</v>
      </c>
      <c r="B18" s="526"/>
      <c r="C18" s="526"/>
      <c r="D18" s="526"/>
      <c r="E18" s="636"/>
      <c r="F18" s="278"/>
      <c r="G18" s="278"/>
      <c r="H18" s="278"/>
      <c r="I18" s="561" t="s">
        <v>65</v>
      </c>
      <c r="J18" s="299"/>
      <c r="K18" s="299"/>
      <c r="L18" s="300"/>
      <c r="M18" s="256"/>
      <c r="N18" s="257"/>
      <c r="O18" s="257"/>
      <c r="P18" s="555"/>
      <c r="Q18" s="523"/>
      <c r="R18" s="524"/>
      <c r="S18" s="490"/>
      <c r="T18" s="491"/>
      <c r="U18" s="492"/>
      <c r="V18" s="523"/>
      <c r="W18" s="524"/>
      <c r="X18" s="513"/>
      <c r="Y18" s="514"/>
      <c r="Z18" s="514"/>
      <c r="AA18" s="514"/>
      <c r="AB18" s="515"/>
    </row>
    <row r="19" spans="1:36" ht="15" customHeight="1" x14ac:dyDescent="0.25">
      <c r="A19" s="525" t="s">
        <v>5</v>
      </c>
      <c r="B19" s="526"/>
      <c r="C19" s="526"/>
      <c r="D19" s="526"/>
      <c r="E19" s="527"/>
      <c r="F19" s="260"/>
      <c r="G19" s="260"/>
      <c r="H19" s="260"/>
      <c r="I19" s="586" t="s">
        <v>57</v>
      </c>
      <c r="J19" s="587"/>
      <c r="K19" s="587"/>
      <c r="L19" s="588"/>
      <c r="M19" s="546" cm="1">
        <f t="array" ref="M19">'Vendor Utilization Plan'!F13:F13</f>
        <v>0</v>
      </c>
      <c r="N19" s="547"/>
      <c r="O19" s="547"/>
      <c r="P19" s="548"/>
      <c r="Q19" s="523"/>
      <c r="R19" s="524"/>
      <c r="S19" s="490"/>
      <c r="T19" s="491"/>
      <c r="U19" s="492"/>
      <c r="V19" s="523"/>
      <c r="W19" s="524"/>
      <c r="X19" s="513"/>
      <c r="Y19" s="514"/>
      <c r="Z19" s="514"/>
      <c r="AA19" s="514"/>
      <c r="AB19" s="515"/>
    </row>
    <row r="20" spans="1:36" ht="15" customHeight="1" thickBot="1" x14ac:dyDescent="0.3">
      <c r="A20" s="525" t="s">
        <v>6</v>
      </c>
      <c r="B20" s="526"/>
      <c r="C20" s="526"/>
      <c r="D20" s="526"/>
      <c r="E20" s="527"/>
      <c r="F20" s="260"/>
      <c r="G20" s="260"/>
      <c r="H20" s="260"/>
      <c r="I20" s="586" t="s">
        <v>16</v>
      </c>
      <c r="J20" s="587"/>
      <c r="K20" s="587"/>
      <c r="L20" s="588"/>
      <c r="M20" s="543" cm="1">
        <f t="array" ref="M20">'Vendor Utilization Plan'!F14:F14</f>
        <v>0</v>
      </c>
      <c r="N20" s="544"/>
      <c r="O20" s="544"/>
      <c r="P20" s="545"/>
      <c r="Q20" s="511"/>
      <c r="R20" s="512"/>
      <c r="S20" s="520"/>
      <c r="T20" s="521"/>
      <c r="U20" s="522"/>
      <c r="V20" s="511"/>
      <c r="W20" s="512"/>
      <c r="X20" s="513"/>
      <c r="Y20" s="514"/>
      <c r="Z20" s="514"/>
      <c r="AA20" s="514"/>
      <c r="AB20" s="515"/>
    </row>
    <row r="21" spans="1:36" ht="15" customHeight="1" thickBot="1" x14ac:dyDescent="0.3">
      <c r="A21" s="565" t="s">
        <v>15</v>
      </c>
      <c r="B21" s="566"/>
      <c r="C21" s="566"/>
      <c r="D21" s="566"/>
      <c r="E21" s="572"/>
      <c r="F21" s="573"/>
      <c r="G21" s="573"/>
      <c r="H21" s="573"/>
      <c r="I21" s="507" t="s">
        <v>58</v>
      </c>
      <c r="J21" s="508"/>
      <c r="K21" s="508"/>
      <c r="L21" s="508"/>
      <c r="M21" s="559"/>
      <c r="N21" s="511"/>
      <c r="O21" s="511"/>
      <c r="P21" s="560"/>
      <c r="Q21" s="505" t="s">
        <v>36</v>
      </c>
      <c r="R21" s="505"/>
      <c r="S21" s="505"/>
      <c r="T21" s="505"/>
      <c r="U21" s="506"/>
      <c r="V21" s="500">
        <f>SUM(S13:U20,X13:AB20)</f>
        <v>0</v>
      </c>
      <c r="W21" s="501"/>
      <c r="X21" s="501"/>
      <c r="Y21" s="501"/>
      <c r="Z21" s="501"/>
      <c r="AA21" s="501"/>
      <c r="AB21" s="502"/>
    </row>
    <row r="22" spans="1:36" ht="22.5" customHeight="1" thickBot="1" x14ac:dyDescent="0.25">
      <c r="A22" s="465" t="s">
        <v>17</v>
      </c>
      <c r="B22" s="466"/>
      <c r="C22" s="466"/>
      <c r="D22" s="466"/>
      <c r="E22" s="466"/>
      <c r="F22" s="466"/>
      <c r="G22" s="466"/>
      <c r="H22" s="466"/>
      <c r="I22" s="466"/>
      <c r="J22" s="466"/>
      <c r="K22" s="466"/>
      <c r="L22" s="466"/>
      <c r="M22" s="466"/>
      <c r="N22" s="466"/>
      <c r="O22" s="466"/>
      <c r="P22" s="466"/>
      <c r="Q22" s="466"/>
      <c r="R22" s="466"/>
      <c r="S22" s="466"/>
      <c r="T22" s="466"/>
      <c r="U22" s="466"/>
      <c r="V22" s="466"/>
      <c r="W22" s="466"/>
      <c r="X22" s="466"/>
      <c r="Y22" s="466"/>
      <c r="Z22" s="466"/>
      <c r="AA22" s="466"/>
      <c r="AB22" s="467"/>
    </row>
    <row r="23" spans="1:36" ht="84" customHeight="1" thickBot="1" x14ac:dyDescent="0.3">
      <c r="A23" s="509" t="s">
        <v>38</v>
      </c>
      <c r="B23" s="498"/>
      <c r="C23" s="498"/>
      <c r="D23" s="498"/>
      <c r="E23" s="499"/>
      <c r="F23" s="72" t="s">
        <v>26</v>
      </c>
      <c r="G23" s="72" t="s">
        <v>7</v>
      </c>
      <c r="H23" s="73" t="s">
        <v>24</v>
      </c>
      <c r="I23" s="72" t="s">
        <v>18</v>
      </c>
      <c r="J23" s="497" t="s">
        <v>22</v>
      </c>
      <c r="K23" s="498"/>
      <c r="L23" s="499"/>
      <c r="M23" s="497" t="s">
        <v>23</v>
      </c>
      <c r="N23" s="498"/>
      <c r="O23" s="499"/>
      <c r="P23" s="497" t="s">
        <v>69</v>
      </c>
      <c r="Q23" s="498"/>
      <c r="R23" s="499"/>
      <c r="S23" s="497" t="s">
        <v>70</v>
      </c>
      <c r="T23" s="499"/>
      <c r="U23" s="497" t="s">
        <v>71</v>
      </c>
      <c r="V23" s="498"/>
      <c r="W23" s="499"/>
      <c r="X23" s="74" t="s">
        <v>62</v>
      </c>
      <c r="Y23" s="75" t="s">
        <v>63</v>
      </c>
      <c r="Z23" s="497" t="s">
        <v>20</v>
      </c>
      <c r="AA23" s="498"/>
      <c r="AB23" s="510"/>
      <c r="AH23" s="2"/>
    </row>
    <row r="24" spans="1:36" ht="15" customHeight="1" thickTop="1" thickBot="1" x14ac:dyDescent="0.3">
      <c r="A24" s="277" cm="1">
        <f t="array" ref="A24">'Vendor Utilization Plan'!A18:A18</f>
        <v>0</v>
      </c>
      <c r="B24" s="278"/>
      <c r="C24" s="278"/>
      <c r="D24" s="278"/>
      <c r="E24" s="279"/>
      <c r="F24" s="22">
        <f>'Vendor Utilization Plan'!F18</f>
        <v>0</v>
      </c>
      <c r="G24" s="22">
        <f>'Vendor Utilization Plan'!G18</f>
        <v>0</v>
      </c>
      <c r="H24" s="22">
        <f>'Vendor Utilization Plan'!H18</f>
        <v>0</v>
      </c>
      <c r="I24" s="22">
        <f>'Vendor Utilization Plan'!I18</f>
        <v>0</v>
      </c>
      <c r="J24" s="373"/>
      <c r="K24" s="374"/>
      <c r="L24" s="375"/>
      <c r="M24" s="516" t="str">
        <f>IF(P24=0,"",P24-J24)</f>
        <v/>
      </c>
      <c r="N24" s="517"/>
      <c r="O24" s="518"/>
      <c r="P24" s="373" cm="1">
        <f t="array" ref="P24">'Vendor Utilization Plan'!J18:J18</f>
        <v>0</v>
      </c>
      <c r="Q24" s="374"/>
      <c r="R24" s="375"/>
      <c r="S24" s="503" t="str">
        <f>IFERROR(P24/$M$11,"")</f>
        <v/>
      </c>
      <c r="T24" s="504"/>
      <c r="U24" s="373"/>
      <c r="V24" s="374"/>
      <c r="W24" s="375"/>
      <c r="X24" s="23">
        <f>'Vendor Utilization Plan'!O18</f>
        <v>0</v>
      </c>
      <c r="Y24" s="24">
        <f>'Vendor Utilization Plan'!P18</f>
        <v>0</v>
      </c>
      <c r="Z24" s="370" cm="1">
        <f t="array" ref="Z24">'Vendor Utilization Plan'!Q18:Q18</f>
        <v>0</v>
      </c>
      <c r="AA24" s="371"/>
      <c r="AB24" s="372"/>
    </row>
    <row r="25" spans="1:36" ht="15" customHeight="1" x14ac:dyDescent="0.25">
      <c r="A25" s="277" cm="1">
        <f t="array" ref="A25">'Vendor Utilization Plan'!A19:A19</f>
        <v>0</v>
      </c>
      <c r="B25" s="278"/>
      <c r="C25" s="278"/>
      <c r="D25" s="278"/>
      <c r="E25" s="279"/>
      <c r="F25" s="22">
        <f>'Vendor Utilization Plan'!F19</f>
        <v>0</v>
      </c>
      <c r="G25" s="22">
        <f>'Vendor Utilization Plan'!G19</f>
        <v>0</v>
      </c>
      <c r="H25" s="22">
        <f>'Vendor Utilization Plan'!H19</f>
        <v>0</v>
      </c>
      <c r="I25" s="22">
        <f>'Vendor Utilization Plan'!I19</f>
        <v>0</v>
      </c>
      <c r="J25" s="256"/>
      <c r="K25" s="257"/>
      <c r="L25" s="258"/>
      <c r="M25" s="267" t="str">
        <f>IF(P25=0,"",P25-J25)</f>
        <v/>
      </c>
      <c r="N25" s="268"/>
      <c r="O25" s="269"/>
      <c r="P25" s="373" cm="1">
        <f t="array" ref="P25">'Vendor Utilization Plan'!J19:J19</f>
        <v>0</v>
      </c>
      <c r="Q25" s="374"/>
      <c r="R25" s="375"/>
      <c r="S25" s="272" t="str">
        <f>IFERROR(P25/$M$11,"")</f>
        <v/>
      </c>
      <c r="T25" s="273"/>
      <c r="U25" s="256"/>
      <c r="V25" s="257"/>
      <c r="W25" s="258"/>
      <c r="X25" s="23">
        <f>'Vendor Utilization Plan'!O19</f>
        <v>0</v>
      </c>
      <c r="Y25" s="24">
        <f>'Vendor Utilization Plan'!P19</f>
        <v>0</v>
      </c>
      <c r="Z25" s="370" cm="1">
        <f t="array" ref="Z25">'Vendor Utilization Plan'!Q19:Q19</f>
        <v>0</v>
      </c>
      <c r="AA25" s="371"/>
      <c r="AB25" s="372"/>
      <c r="AD25" s="397" t="s">
        <v>49</v>
      </c>
      <c r="AE25" s="398"/>
      <c r="AF25" s="398"/>
      <c r="AG25" s="398"/>
      <c r="AH25" s="398"/>
      <c r="AI25" s="399"/>
      <c r="AJ25" s="83"/>
    </row>
    <row r="26" spans="1:36" ht="15" customHeight="1" x14ac:dyDescent="0.25">
      <c r="A26" s="277" cm="1">
        <f t="array" ref="A26">'Vendor Utilization Plan'!A20:A20</f>
        <v>0</v>
      </c>
      <c r="B26" s="278"/>
      <c r="C26" s="278"/>
      <c r="D26" s="278"/>
      <c r="E26" s="279"/>
      <c r="F26" s="22">
        <f>'Vendor Utilization Plan'!F20</f>
        <v>0</v>
      </c>
      <c r="G26" s="22">
        <f>'Vendor Utilization Plan'!G20</f>
        <v>0</v>
      </c>
      <c r="H26" s="22">
        <f>'Vendor Utilization Plan'!H20</f>
        <v>0</v>
      </c>
      <c r="I26" s="22">
        <f>'Vendor Utilization Plan'!I20</f>
        <v>0</v>
      </c>
      <c r="J26" s="256"/>
      <c r="K26" s="257"/>
      <c r="L26" s="258"/>
      <c r="M26" s="267" t="str">
        <f t="shared" ref="M26:M33" si="0">IF(P26=0,"",P26-J26)</f>
        <v/>
      </c>
      <c r="N26" s="268"/>
      <c r="O26" s="269"/>
      <c r="P26" s="373" cm="1">
        <f t="array" ref="P26">'Vendor Utilization Plan'!J20:J20</f>
        <v>0</v>
      </c>
      <c r="Q26" s="374"/>
      <c r="R26" s="375"/>
      <c r="S26" s="272" t="str">
        <f t="shared" ref="S26:S33" si="1">IFERROR(P26/$M$11,"")</f>
        <v/>
      </c>
      <c r="T26" s="273"/>
      <c r="U26" s="256"/>
      <c r="V26" s="257"/>
      <c r="W26" s="258"/>
      <c r="X26" s="23">
        <f>'Vendor Utilization Plan'!O20</f>
        <v>0</v>
      </c>
      <c r="Y26" s="24">
        <f>'Vendor Utilization Plan'!P20</f>
        <v>0</v>
      </c>
      <c r="Z26" s="370" cm="1">
        <f t="array" ref="Z26">'Vendor Utilization Plan'!Q20:Q20</f>
        <v>0</v>
      </c>
      <c r="AA26" s="371"/>
      <c r="AB26" s="372"/>
      <c r="AD26" s="418" t="s">
        <v>67</v>
      </c>
      <c r="AE26" s="419"/>
      <c r="AF26" s="419"/>
      <c r="AG26" s="419"/>
      <c r="AH26" s="420"/>
      <c r="AI26" s="424" t="s">
        <v>115</v>
      </c>
      <c r="AJ26" s="83"/>
    </row>
    <row r="27" spans="1:36" ht="15" customHeight="1" x14ac:dyDescent="0.25">
      <c r="A27" s="277" cm="1">
        <f t="array" ref="A27">'Vendor Utilization Plan'!A21:A21</f>
        <v>0</v>
      </c>
      <c r="B27" s="278"/>
      <c r="C27" s="278"/>
      <c r="D27" s="278"/>
      <c r="E27" s="279"/>
      <c r="F27" s="22">
        <f>'Vendor Utilization Plan'!F21</f>
        <v>0</v>
      </c>
      <c r="G27" s="22">
        <f>'Vendor Utilization Plan'!G21</f>
        <v>0</v>
      </c>
      <c r="H27" s="22">
        <f>'Vendor Utilization Plan'!H21</f>
        <v>0</v>
      </c>
      <c r="I27" s="22">
        <f>'Vendor Utilization Plan'!I21</f>
        <v>0</v>
      </c>
      <c r="J27" s="256"/>
      <c r="K27" s="257"/>
      <c r="L27" s="258"/>
      <c r="M27" s="267" t="str">
        <f t="shared" si="0"/>
        <v/>
      </c>
      <c r="N27" s="268"/>
      <c r="O27" s="269"/>
      <c r="P27" s="373" cm="1">
        <f t="array" ref="P27">'Vendor Utilization Plan'!J21:J21</f>
        <v>0</v>
      </c>
      <c r="Q27" s="374"/>
      <c r="R27" s="375"/>
      <c r="S27" s="272" t="str">
        <f t="shared" si="1"/>
        <v/>
      </c>
      <c r="T27" s="273"/>
      <c r="U27" s="256"/>
      <c r="V27" s="257"/>
      <c r="W27" s="258"/>
      <c r="X27" s="23">
        <f>'Vendor Utilization Plan'!O21</f>
        <v>0</v>
      </c>
      <c r="Y27" s="24">
        <f>'Vendor Utilization Plan'!P21</f>
        <v>0</v>
      </c>
      <c r="Z27" s="370" cm="1">
        <f t="array" ref="Z27">'Vendor Utilization Plan'!Q21:Q21</f>
        <v>0</v>
      </c>
      <c r="AA27" s="371"/>
      <c r="AB27" s="372"/>
      <c r="AD27" s="421"/>
      <c r="AE27" s="422"/>
      <c r="AF27" s="422"/>
      <c r="AG27" s="422"/>
      <c r="AH27" s="423"/>
      <c r="AI27" s="425"/>
      <c r="AJ27" s="83"/>
    </row>
    <row r="28" spans="1:36" ht="15" customHeight="1" x14ac:dyDescent="0.25">
      <c r="A28" s="277" cm="1">
        <f t="array" ref="A28">'Vendor Utilization Plan'!A22:A22</f>
        <v>0</v>
      </c>
      <c r="B28" s="278"/>
      <c r="C28" s="278"/>
      <c r="D28" s="278"/>
      <c r="E28" s="279"/>
      <c r="F28" s="22">
        <f>'Vendor Utilization Plan'!F22</f>
        <v>0</v>
      </c>
      <c r="G28" s="22">
        <f>'Vendor Utilization Plan'!G22</f>
        <v>0</v>
      </c>
      <c r="H28" s="22">
        <f>'Vendor Utilization Plan'!H22</f>
        <v>0</v>
      </c>
      <c r="I28" s="22">
        <f>'Vendor Utilization Plan'!I22</f>
        <v>0</v>
      </c>
      <c r="J28" s="256"/>
      <c r="K28" s="257"/>
      <c r="L28" s="258"/>
      <c r="M28" s="267" t="str">
        <f t="shared" si="0"/>
        <v/>
      </c>
      <c r="N28" s="268"/>
      <c r="O28" s="269"/>
      <c r="P28" s="373" cm="1">
        <f t="array" ref="P28">'Vendor Utilization Plan'!J22:J22</f>
        <v>0</v>
      </c>
      <c r="Q28" s="374"/>
      <c r="R28" s="375"/>
      <c r="S28" s="272" t="str">
        <f t="shared" si="1"/>
        <v/>
      </c>
      <c r="T28" s="273"/>
      <c r="U28" s="256"/>
      <c r="V28" s="257"/>
      <c r="W28" s="258"/>
      <c r="X28" s="23">
        <f>'Vendor Utilization Plan'!O22</f>
        <v>0</v>
      </c>
      <c r="Y28" s="24">
        <f>'Vendor Utilization Plan'!P22</f>
        <v>0</v>
      </c>
      <c r="Z28" s="370" cm="1">
        <f t="array" ref="Z28">'Vendor Utilization Plan'!Q22:Q22</f>
        <v>0</v>
      </c>
      <c r="AA28" s="371"/>
      <c r="AB28" s="372"/>
      <c r="AD28" s="426" t="s">
        <v>68</v>
      </c>
      <c r="AE28" s="427"/>
      <c r="AF28" s="427"/>
      <c r="AG28" s="427"/>
      <c r="AH28" s="427"/>
      <c r="AI28" s="430"/>
      <c r="AJ28" s="83"/>
    </row>
    <row r="29" spans="1:36" ht="15" customHeight="1" thickBot="1" x14ac:dyDescent="0.3">
      <c r="A29" s="277" cm="1">
        <f t="array" ref="A29">'Vendor Utilization Plan'!A23:A23</f>
        <v>0</v>
      </c>
      <c r="B29" s="278"/>
      <c r="C29" s="278"/>
      <c r="D29" s="278"/>
      <c r="E29" s="279"/>
      <c r="F29" s="22">
        <f>'Vendor Utilization Plan'!F23</f>
        <v>0</v>
      </c>
      <c r="G29" s="22">
        <f>'Vendor Utilization Plan'!G23</f>
        <v>0</v>
      </c>
      <c r="H29" s="22">
        <f>'Vendor Utilization Plan'!H23</f>
        <v>0</v>
      </c>
      <c r="I29" s="22">
        <f>'Vendor Utilization Plan'!I23</f>
        <v>0</v>
      </c>
      <c r="J29" s="256"/>
      <c r="K29" s="257"/>
      <c r="L29" s="258"/>
      <c r="M29" s="267" t="str">
        <f t="shared" si="0"/>
        <v/>
      </c>
      <c r="N29" s="268"/>
      <c r="O29" s="269"/>
      <c r="P29" s="373" cm="1">
        <f t="array" ref="P29">'Vendor Utilization Plan'!J23:J23</f>
        <v>0</v>
      </c>
      <c r="Q29" s="374"/>
      <c r="R29" s="375"/>
      <c r="S29" s="272" t="str">
        <f t="shared" si="1"/>
        <v/>
      </c>
      <c r="T29" s="273"/>
      <c r="U29" s="256"/>
      <c r="V29" s="257"/>
      <c r="W29" s="258"/>
      <c r="X29" s="23">
        <f>'Vendor Utilization Plan'!O23</f>
        <v>0</v>
      </c>
      <c r="Y29" s="24">
        <f>'Vendor Utilization Plan'!P23</f>
        <v>0</v>
      </c>
      <c r="Z29" s="370" cm="1">
        <f t="array" ref="Z29">'Vendor Utilization Plan'!Q23:Q23</f>
        <v>0</v>
      </c>
      <c r="AA29" s="371"/>
      <c r="AB29" s="372"/>
      <c r="AD29" s="428"/>
      <c r="AE29" s="429"/>
      <c r="AF29" s="429"/>
      <c r="AG29" s="429"/>
      <c r="AH29" s="429"/>
      <c r="AI29" s="431"/>
      <c r="AJ29" s="83"/>
    </row>
    <row r="30" spans="1:36" ht="15" customHeight="1" thickBot="1" x14ac:dyDescent="0.3">
      <c r="A30" s="277" cm="1">
        <f t="array" ref="A30">'Vendor Utilization Plan'!A24:A24</f>
        <v>0</v>
      </c>
      <c r="B30" s="278"/>
      <c r="C30" s="278"/>
      <c r="D30" s="278"/>
      <c r="E30" s="279"/>
      <c r="F30" s="22">
        <f>'Vendor Utilization Plan'!F24</f>
        <v>0</v>
      </c>
      <c r="G30" s="22">
        <f>'Vendor Utilization Plan'!G24</f>
        <v>0</v>
      </c>
      <c r="H30" s="22">
        <f>'Vendor Utilization Plan'!H24</f>
        <v>0</v>
      </c>
      <c r="I30" s="22">
        <f>'Vendor Utilization Plan'!I24</f>
        <v>0</v>
      </c>
      <c r="J30" s="256"/>
      <c r="K30" s="257"/>
      <c r="L30" s="258"/>
      <c r="M30" s="267" t="str">
        <f t="shared" si="0"/>
        <v/>
      </c>
      <c r="N30" s="268"/>
      <c r="O30" s="269"/>
      <c r="P30" s="373" cm="1">
        <f t="array" ref="P30">'Vendor Utilization Plan'!J24:J24</f>
        <v>0</v>
      </c>
      <c r="Q30" s="374"/>
      <c r="R30" s="375"/>
      <c r="S30" s="272" t="str">
        <f t="shared" si="1"/>
        <v/>
      </c>
      <c r="T30" s="273"/>
      <c r="U30" s="256"/>
      <c r="V30" s="257"/>
      <c r="W30" s="258"/>
      <c r="X30" s="23">
        <f>'Vendor Utilization Plan'!O24</f>
        <v>0</v>
      </c>
      <c r="Y30" s="24">
        <f>'Vendor Utilization Plan'!P24</f>
        <v>0</v>
      </c>
      <c r="Z30" s="370" cm="1">
        <f t="array" ref="Z30">'Vendor Utilization Plan'!Q24:Q24</f>
        <v>0</v>
      </c>
      <c r="AA30" s="371"/>
      <c r="AB30" s="372"/>
      <c r="AD30" s="83"/>
      <c r="AE30" s="83"/>
      <c r="AF30" s="83"/>
      <c r="AG30" s="83"/>
      <c r="AH30" s="83"/>
      <c r="AI30" s="83"/>
      <c r="AJ30" s="83"/>
    </row>
    <row r="31" spans="1:36" ht="15" customHeight="1" x14ac:dyDescent="0.25">
      <c r="A31" s="277" cm="1">
        <f t="array" ref="A31">'Vendor Utilization Plan'!A25:A25</f>
        <v>0</v>
      </c>
      <c r="B31" s="278"/>
      <c r="C31" s="278"/>
      <c r="D31" s="278"/>
      <c r="E31" s="279"/>
      <c r="F31" s="22">
        <f>'Vendor Utilization Plan'!F25</f>
        <v>0</v>
      </c>
      <c r="G31" s="22">
        <f>'Vendor Utilization Plan'!G25</f>
        <v>0</v>
      </c>
      <c r="H31" s="22">
        <f>'Vendor Utilization Plan'!H25</f>
        <v>0</v>
      </c>
      <c r="I31" s="22">
        <f>'Vendor Utilization Plan'!I25</f>
        <v>0</v>
      </c>
      <c r="J31" s="256"/>
      <c r="K31" s="257"/>
      <c r="L31" s="258"/>
      <c r="M31" s="267" t="str">
        <f>IF(P31=0,"",P31-J31)</f>
        <v/>
      </c>
      <c r="N31" s="268"/>
      <c r="O31" s="269"/>
      <c r="P31" s="373" cm="1">
        <f t="array" ref="P31">'Vendor Utilization Plan'!J25:J25</f>
        <v>0</v>
      </c>
      <c r="Q31" s="374"/>
      <c r="R31" s="375"/>
      <c r="S31" s="272" t="str">
        <f t="shared" si="1"/>
        <v/>
      </c>
      <c r="T31" s="273"/>
      <c r="U31" s="256"/>
      <c r="V31" s="257"/>
      <c r="W31" s="258"/>
      <c r="X31" s="23">
        <f>'Vendor Utilization Plan'!O25</f>
        <v>0</v>
      </c>
      <c r="Y31" s="24">
        <f>'Vendor Utilization Plan'!P25</f>
        <v>0</v>
      </c>
      <c r="Z31" s="370" cm="1">
        <f t="array" ref="Z31">'Vendor Utilization Plan'!Q25:Q25</f>
        <v>0</v>
      </c>
      <c r="AA31" s="371"/>
      <c r="AB31" s="372"/>
      <c r="AD31" s="407" t="s">
        <v>78</v>
      </c>
      <c r="AE31" s="408"/>
      <c r="AF31" s="408"/>
      <c r="AG31" s="408"/>
      <c r="AH31" s="408"/>
      <c r="AI31" s="408"/>
      <c r="AJ31" s="409"/>
    </row>
    <row r="32" spans="1:36" ht="15" customHeight="1" thickBot="1" x14ac:dyDescent="0.3">
      <c r="A32" s="277" cm="1">
        <f t="array" ref="A32">'Vendor Utilization Plan'!A26:A26</f>
        <v>0</v>
      </c>
      <c r="B32" s="278"/>
      <c r="C32" s="278"/>
      <c r="D32" s="278"/>
      <c r="E32" s="279"/>
      <c r="F32" s="22">
        <f>'Vendor Utilization Plan'!F26</f>
        <v>0</v>
      </c>
      <c r="G32" s="22">
        <f>'Vendor Utilization Plan'!G26</f>
        <v>0</v>
      </c>
      <c r="H32" s="22">
        <f>'Vendor Utilization Plan'!H26</f>
        <v>0</v>
      </c>
      <c r="I32" s="22">
        <f>'Vendor Utilization Plan'!I26</f>
        <v>0</v>
      </c>
      <c r="J32" s="256"/>
      <c r="K32" s="257"/>
      <c r="L32" s="258"/>
      <c r="M32" s="267" t="str">
        <f t="shared" si="0"/>
        <v/>
      </c>
      <c r="N32" s="268"/>
      <c r="O32" s="269"/>
      <c r="P32" s="373" cm="1">
        <f t="array" ref="P32">'Vendor Utilization Plan'!J26:J26</f>
        <v>0</v>
      </c>
      <c r="Q32" s="374"/>
      <c r="R32" s="375"/>
      <c r="S32" s="272" t="str">
        <f t="shared" si="1"/>
        <v/>
      </c>
      <c r="T32" s="273"/>
      <c r="U32" s="256"/>
      <c r="V32" s="257"/>
      <c r="W32" s="258"/>
      <c r="X32" s="23">
        <f>'Vendor Utilization Plan'!O26</f>
        <v>0</v>
      </c>
      <c r="Y32" s="24">
        <f>'Vendor Utilization Plan'!P26</f>
        <v>0</v>
      </c>
      <c r="Z32" s="370" cm="1">
        <f t="array" ref="Z32">'Vendor Utilization Plan'!Q26:Q26</f>
        <v>0</v>
      </c>
      <c r="AA32" s="371"/>
      <c r="AB32" s="372"/>
      <c r="AD32" s="410"/>
      <c r="AE32" s="411"/>
      <c r="AF32" s="411"/>
      <c r="AG32" s="411"/>
      <c r="AH32" s="411"/>
      <c r="AI32" s="411"/>
      <c r="AJ32" s="412"/>
    </row>
    <row r="33" spans="1:36" ht="15" customHeight="1" thickBot="1" x14ac:dyDescent="0.3">
      <c r="A33" s="277" cm="1">
        <f t="array" ref="A33">'Vendor Utilization Plan'!A27:A27</f>
        <v>0</v>
      </c>
      <c r="B33" s="278"/>
      <c r="C33" s="278"/>
      <c r="D33" s="278"/>
      <c r="E33" s="279"/>
      <c r="F33" s="22">
        <f>'Vendor Utilization Plan'!F27</f>
        <v>0</v>
      </c>
      <c r="G33" s="22">
        <f>'Vendor Utilization Plan'!G27</f>
        <v>0</v>
      </c>
      <c r="H33" s="22">
        <f>'Vendor Utilization Plan'!H27</f>
        <v>0</v>
      </c>
      <c r="I33" s="22">
        <f>'Vendor Utilization Plan'!I27</f>
        <v>0</v>
      </c>
      <c r="J33" s="256"/>
      <c r="K33" s="257"/>
      <c r="L33" s="258"/>
      <c r="M33" s="267" t="str">
        <f t="shared" si="0"/>
        <v/>
      </c>
      <c r="N33" s="268"/>
      <c r="O33" s="269"/>
      <c r="P33" s="373" cm="1">
        <f t="array" ref="P33">'Vendor Utilization Plan'!J27:J27</f>
        <v>0</v>
      </c>
      <c r="Q33" s="374"/>
      <c r="R33" s="375"/>
      <c r="S33" s="272" t="str">
        <f t="shared" si="1"/>
        <v/>
      </c>
      <c r="T33" s="273"/>
      <c r="U33" s="256"/>
      <c r="V33" s="257"/>
      <c r="W33" s="258"/>
      <c r="X33" s="23">
        <f>'Vendor Utilization Plan'!O27</f>
        <v>0</v>
      </c>
      <c r="Y33" s="24">
        <f>'Vendor Utilization Plan'!P27</f>
        <v>0</v>
      </c>
      <c r="Z33" s="370" cm="1">
        <f t="array" ref="Z33">'Vendor Utilization Plan'!Q27:Q27</f>
        <v>0</v>
      </c>
      <c r="AA33" s="371"/>
      <c r="AB33" s="372"/>
      <c r="AD33" s="413" t="s">
        <v>47</v>
      </c>
      <c r="AE33" s="414"/>
      <c r="AF33" s="414"/>
      <c r="AG33" s="414"/>
      <c r="AH33" s="414"/>
      <c r="AI33" s="414"/>
      <c r="AJ33" s="415"/>
    </row>
    <row r="34" spans="1:36" ht="15" thickTop="1" thickBot="1" x14ac:dyDescent="0.3">
      <c r="A34" s="549" t="s">
        <v>32</v>
      </c>
      <c r="B34" s="550"/>
      <c r="C34" s="550"/>
      <c r="D34" s="550"/>
      <c r="E34" s="550"/>
      <c r="F34" s="550"/>
      <c r="G34" s="550"/>
      <c r="H34" s="550"/>
      <c r="I34" s="551"/>
      <c r="J34" s="381">
        <f>SUM(J24:L33)</f>
        <v>0</v>
      </c>
      <c r="K34" s="382"/>
      <c r="L34" s="519"/>
      <c r="M34" s="381">
        <f>SUM(M24:O33)</f>
        <v>0</v>
      </c>
      <c r="N34" s="382"/>
      <c r="O34" s="519"/>
      <c r="P34" s="381">
        <f>SUM(P24:R33)</f>
        <v>0</v>
      </c>
      <c r="Q34" s="382"/>
      <c r="R34" s="519"/>
      <c r="S34" s="384">
        <f>SUM(S24:T33)</f>
        <v>0</v>
      </c>
      <c r="T34" s="385"/>
      <c r="U34" s="381">
        <f>SUM(U24:W33)</f>
        <v>0</v>
      </c>
      <c r="V34" s="382"/>
      <c r="W34" s="383"/>
      <c r="X34" s="76"/>
      <c r="Y34" s="76"/>
      <c r="Z34" s="283"/>
      <c r="AA34" s="284"/>
      <c r="AB34" s="285"/>
      <c r="AD34" s="438" t="str">
        <f>IF(P4="X","X","")</f>
        <v/>
      </c>
      <c r="AE34" s="440" t="s">
        <v>46</v>
      </c>
      <c r="AF34" s="441"/>
      <c r="AG34" s="432" t="str">
        <f>IF(AD34="x",(M11*0.1),"0")</f>
        <v>0</v>
      </c>
      <c r="AH34" s="433"/>
      <c r="AI34" s="434"/>
      <c r="AJ34" s="608" t="str">
        <f>IF(M11=0,"",AG34/M11)</f>
        <v/>
      </c>
    </row>
    <row r="35" spans="1:36" ht="15" customHeight="1" thickTop="1" x14ac:dyDescent="0.25">
      <c r="A35" s="536" t="s">
        <v>59</v>
      </c>
      <c r="B35" s="537"/>
      <c r="C35" s="537"/>
      <c r="D35" s="538"/>
      <c r="E35" s="295" t="s">
        <v>31</v>
      </c>
      <c r="F35" s="296"/>
      <c r="G35" s="296"/>
      <c r="H35" s="296"/>
      <c r="I35" s="296"/>
      <c r="J35" s="296"/>
      <c r="K35" s="296"/>
      <c r="L35" s="296"/>
      <c r="M35" s="297"/>
      <c r="N35" s="386" t="s">
        <v>30</v>
      </c>
      <c r="O35" s="386"/>
      <c r="P35" s="386"/>
      <c r="Q35" s="386"/>
      <c r="R35" s="386"/>
      <c r="S35" s="386"/>
      <c r="T35" s="386"/>
      <c r="U35" s="386"/>
      <c r="V35" s="387"/>
      <c r="W35" s="481" t="s">
        <v>113</v>
      </c>
      <c r="X35" s="482"/>
      <c r="Y35" s="482"/>
      <c r="Z35" s="482"/>
      <c r="AA35" s="482"/>
      <c r="AB35" s="483"/>
      <c r="AD35" s="439"/>
      <c r="AE35" s="442"/>
      <c r="AF35" s="443"/>
      <c r="AG35" s="435"/>
      <c r="AH35" s="436"/>
      <c r="AI35" s="437"/>
      <c r="AJ35" s="608"/>
    </row>
    <row r="36" spans="1:36" ht="25.5" customHeight="1" x14ac:dyDescent="0.25">
      <c r="A36" s="539"/>
      <c r="B36" s="540"/>
      <c r="C36" s="540"/>
      <c r="D36" s="541"/>
      <c r="E36" s="298"/>
      <c r="F36" s="299"/>
      <c r="G36" s="300"/>
      <c r="H36" s="307" t="s">
        <v>8</v>
      </c>
      <c r="I36" s="308"/>
      <c r="J36" s="308"/>
      <c r="K36" s="309"/>
      <c r="L36" s="307" t="s">
        <v>9</v>
      </c>
      <c r="M36" s="531"/>
      <c r="N36" s="299"/>
      <c r="O36" s="299"/>
      <c r="P36" s="300"/>
      <c r="Q36" s="307" t="s">
        <v>8</v>
      </c>
      <c r="R36" s="308"/>
      <c r="S36" s="308"/>
      <c r="T36" s="309"/>
      <c r="U36" s="307" t="s">
        <v>9</v>
      </c>
      <c r="V36" s="388"/>
      <c r="W36" s="484"/>
      <c r="X36" s="485"/>
      <c r="Y36" s="485"/>
      <c r="Z36" s="485"/>
      <c r="AA36" s="485"/>
      <c r="AB36" s="486"/>
      <c r="AD36" s="416" t="str">
        <f>IF(P6="X","X","")</f>
        <v/>
      </c>
      <c r="AE36" s="611" t="s">
        <v>48</v>
      </c>
      <c r="AF36" s="612"/>
      <c r="AG36" s="615" t="str">
        <f>IF(AD36="x",(M11*0.03),"0")</f>
        <v>0</v>
      </c>
      <c r="AH36" s="616"/>
      <c r="AI36" s="617"/>
      <c r="AJ36" s="609" t="str">
        <f>IF(M11=0,"",AG36/M11)</f>
        <v/>
      </c>
    </row>
    <row r="37" spans="1:36" ht="14.25" customHeight="1" x14ac:dyDescent="0.25">
      <c r="A37" s="468" t="s">
        <v>8</v>
      </c>
      <c r="B37" s="469"/>
      <c r="C37" s="469"/>
      <c r="D37" s="470"/>
      <c r="E37" s="542" t="s">
        <v>54</v>
      </c>
      <c r="F37" s="303"/>
      <c r="G37" s="304"/>
      <c r="H37" s="267">
        <f>SUMIF(I24:I33,"MBE",P24:R33)</f>
        <v>0</v>
      </c>
      <c r="I37" s="268"/>
      <c r="J37" s="268"/>
      <c r="K37" s="269"/>
      <c r="L37" s="272">
        <f>SUMIF(I24:I33,"MBE",S24:T33)</f>
        <v>0</v>
      </c>
      <c r="M37" s="532"/>
      <c r="N37" s="303" t="s">
        <v>51</v>
      </c>
      <c r="O37" s="303"/>
      <c r="P37" s="304"/>
      <c r="Q37" s="267">
        <f>SUMIF(I24:I33,"MBE",U24:W33)</f>
        <v>0</v>
      </c>
      <c r="R37" s="268"/>
      <c r="S37" s="268"/>
      <c r="T37" s="269"/>
      <c r="U37" s="272" t="str">
        <f>IFERROR(Q37/$M$18,"")</f>
        <v/>
      </c>
      <c r="V37" s="459"/>
      <c r="W37" s="484"/>
      <c r="X37" s="485"/>
      <c r="Y37" s="485"/>
      <c r="Z37" s="485"/>
      <c r="AA37" s="485"/>
      <c r="AB37" s="486"/>
      <c r="AD37" s="417"/>
      <c r="AE37" s="613"/>
      <c r="AF37" s="614"/>
      <c r="AG37" s="435" t="str">
        <f>IF(P6="x",(M11*0.03),"")</f>
        <v/>
      </c>
      <c r="AH37" s="436"/>
      <c r="AI37" s="437"/>
      <c r="AJ37" s="610"/>
    </row>
    <row r="38" spans="1:36" ht="13.5" x14ac:dyDescent="0.25">
      <c r="A38" s="533">
        <f>'Vendor Utilization Plan'!D33</f>
        <v>0</v>
      </c>
      <c r="B38" s="534"/>
      <c r="C38" s="534"/>
      <c r="D38" s="535"/>
      <c r="E38" s="542" t="s">
        <v>55</v>
      </c>
      <c r="F38" s="303"/>
      <c r="G38" s="304"/>
      <c r="H38" s="267">
        <f>SUMIF(I24:I33,"WBE",P24:R33)</f>
        <v>0</v>
      </c>
      <c r="I38" s="268"/>
      <c r="J38" s="268"/>
      <c r="K38" s="269"/>
      <c r="L38" s="272">
        <f>SUMIF(I24:I33,"WBE",S24:T33)</f>
        <v>0</v>
      </c>
      <c r="M38" s="532"/>
      <c r="N38" s="303" t="s">
        <v>52</v>
      </c>
      <c r="O38" s="303"/>
      <c r="P38" s="304"/>
      <c r="Q38" s="267">
        <f>SUMIF(I24:I33,"WBE",U24:W33)</f>
        <v>0</v>
      </c>
      <c r="R38" s="268"/>
      <c r="S38" s="268"/>
      <c r="T38" s="269"/>
      <c r="U38" s="272" t="str">
        <f t="shared" ref="U38:U39" si="2">IFERROR(Q38/$M$18,"")</f>
        <v/>
      </c>
      <c r="V38" s="459"/>
      <c r="W38" s="484"/>
      <c r="X38" s="485"/>
      <c r="Y38" s="485"/>
      <c r="Z38" s="485"/>
      <c r="AA38" s="485"/>
      <c r="AB38" s="486"/>
    </row>
    <row r="39" spans="1:36" ht="15" customHeight="1" thickBot="1" x14ac:dyDescent="0.3">
      <c r="A39" s="468" t="s">
        <v>9</v>
      </c>
      <c r="B39" s="469"/>
      <c r="C39" s="469"/>
      <c r="D39" s="470"/>
      <c r="E39" s="557" t="s">
        <v>56</v>
      </c>
      <c r="F39" s="477"/>
      <c r="G39" s="478"/>
      <c r="H39" s="253">
        <f>SUMIF(I24:I33,"DBE",P24:R33)</f>
        <v>0</v>
      </c>
      <c r="I39" s="254"/>
      <c r="J39" s="254"/>
      <c r="K39" s="255"/>
      <c r="L39" s="495">
        <f>SUMIF(I24:I33,"DBE",S24:T33)</f>
        <v>0</v>
      </c>
      <c r="M39" s="496"/>
      <c r="N39" s="477" t="s">
        <v>53</v>
      </c>
      <c r="O39" s="477"/>
      <c r="P39" s="478"/>
      <c r="Q39" s="460">
        <f>SUMIF(I24:I33,"DBE",U24:W33)</f>
        <v>0</v>
      </c>
      <c r="R39" s="461"/>
      <c r="S39" s="461"/>
      <c r="T39" s="462"/>
      <c r="U39" s="272" t="str">
        <f t="shared" si="2"/>
        <v/>
      </c>
      <c r="V39" s="459"/>
      <c r="W39" s="487"/>
      <c r="X39" s="488"/>
      <c r="Y39" s="488"/>
      <c r="Z39" s="488"/>
      <c r="AA39" s="488"/>
      <c r="AB39" s="489"/>
    </row>
    <row r="40" spans="1:36" ht="15" customHeight="1" thickBot="1" x14ac:dyDescent="0.3">
      <c r="A40" s="262" t="str">
        <f>'Vendor Utilization Plan'!D35</f>
        <v>0</v>
      </c>
      <c r="B40" s="263"/>
      <c r="C40" s="263"/>
      <c r="D40" s="264"/>
      <c r="E40" s="558" t="s">
        <v>50</v>
      </c>
      <c r="F40" s="457"/>
      <c r="G40" s="458"/>
      <c r="H40" s="313">
        <f>SUM(H37:K39)</f>
        <v>0</v>
      </c>
      <c r="I40" s="314"/>
      <c r="J40" s="314"/>
      <c r="K40" s="315"/>
      <c r="L40" s="301">
        <f>SUM(L37:M39)</f>
        <v>0</v>
      </c>
      <c r="M40" s="302"/>
      <c r="N40" s="457" t="s">
        <v>50</v>
      </c>
      <c r="O40" s="457"/>
      <c r="P40" s="458"/>
      <c r="Q40" s="313">
        <f>SUM(Q37:T39)</f>
        <v>0</v>
      </c>
      <c r="R40" s="314"/>
      <c r="S40" s="314"/>
      <c r="T40" s="315"/>
      <c r="U40" s="305">
        <f>SUM(U37:V39)</f>
        <v>0</v>
      </c>
      <c r="V40" s="306"/>
      <c r="W40" s="280" t="str">
        <f>IF((Q40&lt;H40),(Q40-H40),"0")</f>
        <v>0</v>
      </c>
      <c r="X40" s="281"/>
      <c r="Y40" s="281"/>
      <c r="Z40" s="281"/>
      <c r="AA40" s="281"/>
      <c r="AB40" s="282"/>
    </row>
    <row r="41" spans="1:36" ht="22.5" customHeight="1" thickBot="1" x14ac:dyDescent="0.25">
      <c r="A41" s="465" t="s">
        <v>25</v>
      </c>
      <c r="B41" s="466"/>
      <c r="C41" s="466"/>
      <c r="D41" s="466"/>
      <c r="E41" s="466"/>
      <c r="F41" s="466"/>
      <c r="G41" s="466"/>
      <c r="H41" s="466"/>
      <c r="I41" s="466"/>
      <c r="J41" s="466"/>
      <c r="K41" s="466"/>
      <c r="L41" s="466"/>
      <c r="M41" s="466"/>
      <c r="N41" s="466"/>
      <c r="O41" s="466"/>
      <c r="P41" s="466"/>
      <c r="Q41" s="466"/>
      <c r="R41" s="466"/>
      <c r="S41" s="466"/>
      <c r="T41" s="466"/>
      <c r="U41" s="466"/>
      <c r="V41" s="466"/>
      <c r="W41" s="466"/>
      <c r="X41" s="466"/>
      <c r="Y41" s="466"/>
      <c r="Z41" s="466"/>
      <c r="AA41" s="466"/>
      <c r="AB41" s="467"/>
    </row>
    <row r="42" spans="1:36" ht="15.75" x14ac:dyDescent="0.25">
      <c r="A42" s="474" t="s">
        <v>45</v>
      </c>
      <c r="B42" s="475"/>
      <c r="C42" s="475"/>
      <c r="D42" s="475"/>
      <c r="E42" s="475"/>
      <c r="F42" s="475"/>
      <c r="G42" s="475"/>
      <c r="H42" s="475"/>
      <c r="I42" s="475"/>
      <c r="J42" s="475"/>
      <c r="K42" s="475"/>
      <c r="L42" s="475"/>
      <c r="M42" s="475"/>
      <c r="N42" s="475"/>
      <c r="O42" s="475"/>
      <c r="P42" s="475"/>
      <c r="Q42" s="475"/>
      <c r="R42" s="475"/>
      <c r="S42" s="475"/>
      <c r="T42" s="475"/>
      <c r="U42" s="475"/>
      <c r="V42" s="475"/>
      <c r="W42" s="475"/>
      <c r="X42" s="475"/>
      <c r="Y42" s="475"/>
      <c r="Z42" s="475"/>
      <c r="AA42" s="475"/>
      <c r="AB42" s="476"/>
    </row>
    <row r="43" spans="1:36" ht="26.25" customHeight="1" thickBot="1" x14ac:dyDescent="0.3">
      <c r="A43" s="471" t="s">
        <v>79</v>
      </c>
      <c r="B43" s="472"/>
      <c r="C43" s="472"/>
      <c r="D43" s="472"/>
      <c r="E43" s="473"/>
      <c r="F43" s="77" t="s">
        <v>66</v>
      </c>
      <c r="G43" s="310" t="s">
        <v>24</v>
      </c>
      <c r="H43" s="312"/>
      <c r="I43" s="310" t="s">
        <v>80</v>
      </c>
      <c r="J43" s="312"/>
      <c r="K43" s="310" t="s">
        <v>81</v>
      </c>
      <c r="L43" s="311"/>
      <c r="M43" s="312"/>
      <c r="N43" s="310" t="s">
        <v>82</v>
      </c>
      <c r="O43" s="311"/>
      <c r="P43" s="312"/>
      <c r="Q43" s="289" t="s">
        <v>72</v>
      </c>
      <c r="R43" s="290"/>
      <c r="S43" s="479" t="s">
        <v>19</v>
      </c>
      <c r="T43" s="480"/>
      <c r="U43" s="480"/>
      <c r="V43" s="289" t="s">
        <v>111</v>
      </c>
      <c r="W43" s="447"/>
      <c r="X43" s="78" t="s">
        <v>62</v>
      </c>
      <c r="Y43" s="79" t="s">
        <v>63</v>
      </c>
      <c r="Z43" s="289" t="s">
        <v>20</v>
      </c>
      <c r="AA43" s="290"/>
      <c r="AB43" s="291"/>
    </row>
    <row r="44" spans="1:36" ht="14.25" thickTop="1" x14ac:dyDescent="0.25">
      <c r="A44" s="528" cm="1">
        <f t="array" ref="A44">'Vendor Utilization Plan'!A40:A40</f>
        <v>0</v>
      </c>
      <c r="B44" s="529"/>
      <c r="C44" s="529"/>
      <c r="D44" s="529"/>
      <c r="E44" s="530"/>
      <c r="F44" s="25">
        <f>'Vendor Utilization Plan'!F40</f>
        <v>0</v>
      </c>
      <c r="G44" s="270" t="s">
        <v>87</v>
      </c>
      <c r="H44" s="271"/>
      <c r="I44" s="493"/>
      <c r="J44" s="494"/>
      <c r="K44" s="267" t="str">
        <f>IF(N44=0,"",N44-I44)</f>
        <v/>
      </c>
      <c r="L44" s="268"/>
      <c r="M44" s="269"/>
      <c r="N44" s="292" cm="1">
        <f t="array" ref="N44">'Vendor Utilization Plan'!G40:G40</f>
        <v>0</v>
      </c>
      <c r="O44" s="293"/>
      <c r="P44" s="294"/>
      <c r="Q44" s="272" t="str">
        <f>IFERROR(N44/$M$11,"")</f>
        <v/>
      </c>
      <c r="R44" s="274"/>
      <c r="S44" s="275"/>
      <c r="T44" s="276"/>
      <c r="U44" s="276"/>
      <c r="V44" s="463" t="str">
        <f>IFERROR(S44/$M$18,"")</f>
        <v/>
      </c>
      <c r="W44" s="464"/>
      <c r="X44" s="26" cm="1">
        <f t="array" ref="X44">'Vendor Utilization Plan'!L40:L40</f>
        <v>0</v>
      </c>
      <c r="Y44" s="27" cm="1">
        <f t="array" ref="Y44">'Vendor Utilization Plan'!N40:N40</f>
        <v>0</v>
      </c>
      <c r="Z44" s="286" cm="1">
        <f t="array" ref="Z44">'Vendor Utilization Plan'!P40:P40</f>
        <v>0</v>
      </c>
      <c r="AA44" s="287"/>
      <c r="AB44" s="288"/>
    </row>
    <row r="45" spans="1:36" ht="13.5" x14ac:dyDescent="0.25">
      <c r="A45" s="259" cm="1">
        <f t="array" ref="A45">'Vendor Utilization Plan'!A41:A41</f>
        <v>0</v>
      </c>
      <c r="B45" s="260"/>
      <c r="C45" s="260"/>
      <c r="D45" s="260"/>
      <c r="E45" s="261"/>
      <c r="F45" s="28">
        <f>'Vendor Utilization Plan'!F41</f>
        <v>0</v>
      </c>
      <c r="G45" s="270" t="s">
        <v>87</v>
      </c>
      <c r="H45" s="271"/>
      <c r="I45" s="265"/>
      <c r="J45" s="266"/>
      <c r="K45" s="267" t="str">
        <f t="shared" ref="K45:K49" si="3">IF(N45=0,"",N45-I45)</f>
        <v/>
      </c>
      <c r="L45" s="268"/>
      <c r="M45" s="269"/>
      <c r="N45" s="256" cm="1">
        <f t="array" ref="N45">'Vendor Utilization Plan'!G41:G41</f>
        <v>0</v>
      </c>
      <c r="O45" s="257"/>
      <c r="P45" s="258"/>
      <c r="Q45" s="272" t="str">
        <f>IFERROR(N45/$M$11,"")</f>
        <v/>
      </c>
      <c r="R45" s="274"/>
      <c r="S45" s="275"/>
      <c r="T45" s="276"/>
      <c r="U45" s="276"/>
      <c r="V45" s="272" t="str">
        <f>IFERROR(S45/$M$18,"")</f>
        <v/>
      </c>
      <c r="W45" s="273"/>
      <c r="X45" s="29" cm="1">
        <f t="array" ref="X45">'Vendor Utilization Plan'!L41:L41</f>
        <v>0</v>
      </c>
      <c r="Y45" s="30" cm="1">
        <f t="array" ref="Y45">'Vendor Utilization Plan'!N41:N41</f>
        <v>0</v>
      </c>
      <c r="Z45" s="404" cm="1">
        <f t="array" ref="Z45">'Vendor Utilization Plan'!P41:P41</f>
        <v>0</v>
      </c>
      <c r="AA45" s="405"/>
      <c r="AB45" s="406"/>
    </row>
    <row r="46" spans="1:36" ht="13.5" x14ac:dyDescent="0.25">
      <c r="A46" s="259" cm="1">
        <f t="array" ref="A46">'Vendor Utilization Plan'!A42:A42</f>
        <v>0</v>
      </c>
      <c r="B46" s="260"/>
      <c r="C46" s="260"/>
      <c r="D46" s="260"/>
      <c r="E46" s="261"/>
      <c r="F46" s="28">
        <f>'Vendor Utilization Plan'!F42</f>
        <v>0</v>
      </c>
      <c r="G46" s="270" t="s">
        <v>87</v>
      </c>
      <c r="H46" s="271"/>
      <c r="I46" s="265"/>
      <c r="J46" s="266"/>
      <c r="K46" s="267" t="str">
        <f t="shared" si="3"/>
        <v/>
      </c>
      <c r="L46" s="268"/>
      <c r="M46" s="269"/>
      <c r="N46" s="256" cm="1">
        <f t="array" ref="N46">'Vendor Utilization Plan'!G42:G42</f>
        <v>0</v>
      </c>
      <c r="O46" s="257"/>
      <c r="P46" s="258"/>
      <c r="Q46" s="272" t="str">
        <f t="shared" ref="Q46:Q53" si="4">IFERROR(N46/$M$11,"")</f>
        <v/>
      </c>
      <c r="R46" s="274"/>
      <c r="S46" s="275"/>
      <c r="T46" s="276"/>
      <c r="U46" s="276"/>
      <c r="V46" s="272" t="str">
        <f t="shared" ref="V46:V53" si="5">IFERROR(S46/$M$18,"")</f>
        <v/>
      </c>
      <c r="W46" s="273"/>
      <c r="X46" s="29" cm="1">
        <f t="array" ref="X46">'Vendor Utilization Plan'!L42:L42</f>
        <v>0</v>
      </c>
      <c r="Y46" s="30" cm="1">
        <f t="array" ref="Y46">'Vendor Utilization Plan'!N42:N42</f>
        <v>0</v>
      </c>
      <c r="Z46" s="404" cm="1">
        <f t="array" ref="Z46">'Vendor Utilization Plan'!P42:P42</f>
        <v>0</v>
      </c>
      <c r="AA46" s="405"/>
      <c r="AB46" s="406"/>
    </row>
    <row r="47" spans="1:36" ht="13.5" x14ac:dyDescent="0.25">
      <c r="A47" s="259" cm="1">
        <f t="array" ref="A47">'Vendor Utilization Plan'!A43:A43</f>
        <v>0</v>
      </c>
      <c r="B47" s="260"/>
      <c r="C47" s="260"/>
      <c r="D47" s="260"/>
      <c r="E47" s="261"/>
      <c r="F47" s="28">
        <f>'Vendor Utilization Plan'!F43</f>
        <v>0</v>
      </c>
      <c r="G47" s="270" t="s">
        <v>87</v>
      </c>
      <c r="H47" s="271"/>
      <c r="I47" s="265"/>
      <c r="J47" s="266"/>
      <c r="K47" s="267" t="str">
        <f t="shared" si="3"/>
        <v/>
      </c>
      <c r="L47" s="268"/>
      <c r="M47" s="269"/>
      <c r="N47" s="256" cm="1">
        <f t="array" ref="N47">'Vendor Utilization Plan'!G43:G43</f>
        <v>0</v>
      </c>
      <c r="O47" s="257"/>
      <c r="P47" s="258"/>
      <c r="Q47" s="272" t="str">
        <f t="shared" si="4"/>
        <v/>
      </c>
      <c r="R47" s="274"/>
      <c r="S47" s="275"/>
      <c r="T47" s="276"/>
      <c r="U47" s="276"/>
      <c r="V47" s="272" t="str">
        <f t="shared" si="5"/>
        <v/>
      </c>
      <c r="W47" s="273"/>
      <c r="X47" s="29" cm="1">
        <f t="array" ref="X47">'Vendor Utilization Plan'!L43:L43</f>
        <v>0</v>
      </c>
      <c r="Y47" s="30" cm="1">
        <f t="array" ref="Y47">'Vendor Utilization Plan'!N43:N43</f>
        <v>0</v>
      </c>
      <c r="Z47" s="404" cm="1">
        <f t="array" ref="Z47">'Vendor Utilization Plan'!P43:P43</f>
        <v>0</v>
      </c>
      <c r="AA47" s="405"/>
      <c r="AB47" s="406"/>
    </row>
    <row r="48" spans="1:36" ht="13.5" x14ac:dyDescent="0.25">
      <c r="A48" s="259" cm="1">
        <f t="array" ref="A48">'Vendor Utilization Plan'!A44:A44</f>
        <v>0</v>
      </c>
      <c r="B48" s="260"/>
      <c r="C48" s="260"/>
      <c r="D48" s="260"/>
      <c r="E48" s="261"/>
      <c r="F48" s="28">
        <f>'Vendor Utilization Plan'!F44</f>
        <v>0</v>
      </c>
      <c r="G48" s="270" t="s">
        <v>87</v>
      </c>
      <c r="H48" s="271"/>
      <c r="I48" s="265"/>
      <c r="J48" s="266"/>
      <c r="K48" s="267" t="str">
        <f t="shared" si="3"/>
        <v/>
      </c>
      <c r="L48" s="268"/>
      <c r="M48" s="269"/>
      <c r="N48" s="256" cm="1">
        <f t="array" ref="N48">'Vendor Utilization Plan'!G44:G44</f>
        <v>0</v>
      </c>
      <c r="O48" s="257"/>
      <c r="P48" s="258"/>
      <c r="Q48" s="272" t="str">
        <f t="shared" si="4"/>
        <v/>
      </c>
      <c r="R48" s="274"/>
      <c r="S48" s="275"/>
      <c r="T48" s="276"/>
      <c r="U48" s="276"/>
      <c r="V48" s="272" t="str">
        <f t="shared" si="5"/>
        <v/>
      </c>
      <c r="W48" s="273"/>
      <c r="X48" s="29" cm="1">
        <f t="array" ref="X48">'Vendor Utilization Plan'!L44:L44</f>
        <v>0</v>
      </c>
      <c r="Y48" s="30" cm="1">
        <f t="array" ref="Y48">'Vendor Utilization Plan'!N44:N44</f>
        <v>0</v>
      </c>
      <c r="Z48" s="404" cm="1">
        <f t="array" ref="Z48">'Vendor Utilization Plan'!P44:P44</f>
        <v>0</v>
      </c>
      <c r="AA48" s="405"/>
      <c r="AB48" s="406"/>
    </row>
    <row r="49" spans="1:28" ht="13.5" x14ac:dyDescent="0.25">
      <c r="A49" s="259" cm="1">
        <f t="array" ref="A49">'Vendor Utilization Plan'!A45:A45</f>
        <v>0</v>
      </c>
      <c r="B49" s="260"/>
      <c r="C49" s="260"/>
      <c r="D49" s="260"/>
      <c r="E49" s="261"/>
      <c r="F49" s="28">
        <f>'Vendor Utilization Plan'!F45</f>
        <v>0</v>
      </c>
      <c r="G49" s="270" t="s">
        <v>87</v>
      </c>
      <c r="H49" s="271"/>
      <c r="I49" s="265"/>
      <c r="J49" s="266"/>
      <c r="K49" s="267" t="str">
        <f t="shared" si="3"/>
        <v/>
      </c>
      <c r="L49" s="268"/>
      <c r="M49" s="269"/>
      <c r="N49" s="256" cm="1">
        <f t="array" ref="N49">'Vendor Utilization Plan'!G45:G45</f>
        <v>0</v>
      </c>
      <c r="O49" s="257"/>
      <c r="P49" s="258"/>
      <c r="Q49" s="272" t="str">
        <f t="shared" si="4"/>
        <v/>
      </c>
      <c r="R49" s="274"/>
      <c r="S49" s="275"/>
      <c r="T49" s="276"/>
      <c r="U49" s="276"/>
      <c r="V49" s="272" t="str">
        <f t="shared" si="5"/>
        <v/>
      </c>
      <c r="W49" s="273"/>
      <c r="X49" s="29" cm="1">
        <f t="array" ref="X49">'Vendor Utilization Plan'!L45:L45</f>
        <v>0</v>
      </c>
      <c r="Y49" s="30" cm="1">
        <f t="array" ref="Y49">'Vendor Utilization Plan'!N45:N45</f>
        <v>0</v>
      </c>
      <c r="Z49" s="404" cm="1">
        <f t="array" ref="Z49">'Vendor Utilization Plan'!P45:P45</f>
        <v>0</v>
      </c>
      <c r="AA49" s="405"/>
      <c r="AB49" s="406"/>
    </row>
    <row r="50" spans="1:28" ht="14.25" customHeight="1" x14ac:dyDescent="0.25">
      <c r="A50" s="259" cm="1">
        <f t="array" ref="A50">'Vendor Utilization Plan'!A46:A46</f>
        <v>0</v>
      </c>
      <c r="B50" s="260"/>
      <c r="C50" s="260"/>
      <c r="D50" s="260"/>
      <c r="E50" s="261"/>
      <c r="F50" s="28">
        <f>'Vendor Utilization Plan'!F46</f>
        <v>0</v>
      </c>
      <c r="G50" s="270" t="s">
        <v>87</v>
      </c>
      <c r="H50" s="271"/>
      <c r="I50" s="265"/>
      <c r="J50" s="266"/>
      <c r="K50" s="267" t="str">
        <f>IF(N50=0,"",N50-I50)</f>
        <v/>
      </c>
      <c r="L50" s="268"/>
      <c r="M50" s="269"/>
      <c r="N50" s="256" cm="1">
        <f t="array" ref="N50">'Vendor Utilization Plan'!G46:G46</f>
        <v>0</v>
      </c>
      <c r="O50" s="257"/>
      <c r="P50" s="258"/>
      <c r="Q50" s="272" t="str">
        <f t="shared" si="4"/>
        <v/>
      </c>
      <c r="R50" s="274"/>
      <c r="S50" s="275"/>
      <c r="T50" s="276"/>
      <c r="U50" s="276"/>
      <c r="V50" s="272" t="str">
        <f t="shared" si="5"/>
        <v/>
      </c>
      <c r="W50" s="273"/>
      <c r="X50" s="29" cm="1">
        <f t="array" ref="X50">'Vendor Utilization Plan'!L46:L46</f>
        <v>0</v>
      </c>
      <c r="Y50" s="30" cm="1">
        <f t="array" ref="Y50">'Vendor Utilization Plan'!N46:N46</f>
        <v>0</v>
      </c>
      <c r="Z50" s="404" cm="1">
        <f t="array" ref="Z50">'Vendor Utilization Plan'!P46:P46</f>
        <v>0</v>
      </c>
      <c r="AA50" s="405"/>
      <c r="AB50" s="406"/>
    </row>
    <row r="51" spans="1:28" ht="13.5" x14ac:dyDescent="0.25">
      <c r="A51" s="259" cm="1">
        <f t="array" ref="A51">'Vendor Utilization Plan'!A47:A47</f>
        <v>0</v>
      </c>
      <c r="B51" s="260"/>
      <c r="C51" s="260"/>
      <c r="D51" s="260"/>
      <c r="E51" s="261"/>
      <c r="F51" s="28">
        <f>'Vendor Utilization Plan'!F47</f>
        <v>0</v>
      </c>
      <c r="G51" s="270" t="s">
        <v>87</v>
      </c>
      <c r="H51" s="271"/>
      <c r="I51" s="265"/>
      <c r="J51" s="266"/>
      <c r="K51" s="267" t="str">
        <f>IF(N51=0,"",N51-I51)</f>
        <v/>
      </c>
      <c r="L51" s="268"/>
      <c r="M51" s="269"/>
      <c r="N51" s="256" cm="1">
        <f t="array" ref="N51">'Vendor Utilization Plan'!G47:G47</f>
        <v>0</v>
      </c>
      <c r="O51" s="257"/>
      <c r="P51" s="258"/>
      <c r="Q51" s="272" t="str">
        <f t="shared" si="4"/>
        <v/>
      </c>
      <c r="R51" s="274"/>
      <c r="S51" s="275"/>
      <c r="T51" s="276"/>
      <c r="U51" s="276"/>
      <c r="V51" s="272" t="str">
        <f t="shared" si="5"/>
        <v/>
      </c>
      <c r="W51" s="273"/>
      <c r="X51" s="29" cm="1">
        <f t="array" ref="X51">'Vendor Utilization Plan'!L47:L47</f>
        <v>0</v>
      </c>
      <c r="Y51" s="30" cm="1">
        <f t="array" ref="Y51">'Vendor Utilization Plan'!N47:N47</f>
        <v>0</v>
      </c>
      <c r="Z51" s="404" cm="1">
        <f t="array" ref="Z51">'Vendor Utilization Plan'!P47:P47</f>
        <v>0</v>
      </c>
      <c r="AA51" s="405"/>
      <c r="AB51" s="406"/>
    </row>
    <row r="52" spans="1:28" ht="13.5" x14ac:dyDescent="0.25">
      <c r="A52" s="259" cm="1">
        <f t="array" ref="A52">'Vendor Utilization Plan'!A48:A48</f>
        <v>0</v>
      </c>
      <c r="B52" s="260"/>
      <c r="C52" s="260"/>
      <c r="D52" s="260"/>
      <c r="E52" s="261"/>
      <c r="F52" s="28">
        <f>'Vendor Utilization Plan'!F48</f>
        <v>0</v>
      </c>
      <c r="G52" s="270" t="s">
        <v>87</v>
      </c>
      <c r="H52" s="271"/>
      <c r="I52" s="265"/>
      <c r="J52" s="266"/>
      <c r="K52" s="267" t="str">
        <f>IF(N52=0,"",N52-I52)</f>
        <v/>
      </c>
      <c r="L52" s="268"/>
      <c r="M52" s="269"/>
      <c r="N52" s="256" cm="1">
        <f t="array" ref="N52">'Vendor Utilization Plan'!G48:G48</f>
        <v>0</v>
      </c>
      <c r="O52" s="257"/>
      <c r="P52" s="258"/>
      <c r="Q52" s="272" t="str">
        <f t="shared" si="4"/>
        <v/>
      </c>
      <c r="R52" s="274"/>
      <c r="S52" s="275"/>
      <c r="T52" s="276"/>
      <c r="U52" s="276"/>
      <c r="V52" s="272" t="str">
        <f t="shared" si="5"/>
        <v/>
      </c>
      <c r="W52" s="273"/>
      <c r="X52" s="29" cm="1">
        <f t="array" ref="X52">'Vendor Utilization Plan'!L48:L48</f>
        <v>0</v>
      </c>
      <c r="Y52" s="30" cm="1">
        <f t="array" ref="Y52">'Vendor Utilization Plan'!N48:N48</f>
        <v>0</v>
      </c>
      <c r="Z52" s="404" cm="1">
        <f t="array" ref="Z52">'Vendor Utilization Plan'!P48:P48</f>
        <v>0</v>
      </c>
      <c r="AA52" s="405"/>
      <c r="AB52" s="406"/>
    </row>
    <row r="53" spans="1:28" ht="14.25" thickBot="1" x14ac:dyDescent="0.3">
      <c r="A53" s="259" cm="1">
        <f t="array" ref="A53">'Vendor Utilization Plan'!A49:A49</f>
        <v>0</v>
      </c>
      <c r="B53" s="260"/>
      <c r="C53" s="260"/>
      <c r="D53" s="260"/>
      <c r="E53" s="261"/>
      <c r="F53" s="28">
        <f>'Vendor Utilization Plan'!F49</f>
        <v>0</v>
      </c>
      <c r="G53" s="270" t="s">
        <v>87</v>
      </c>
      <c r="H53" s="271"/>
      <c r="I53" s="389"/>
      <c r="J53" s="390"/>
      <c r="K53" s="253" t="str">
        <f>IF(N53=0,"",N53-I53)</f>
        <v/>
      </c>
      <c r="L53" s="254"/>
      <c r="M53" s="255"/>
      <c r="N53" s="256" cm="1">
        <f t="array" ref="N53">'Vendor Utilization Plan'!G49:G49</f>
        <v>0</v>
      </c>
      <c r="O53" s="257"/>
      <c r="P53" s="258"/>
      <c r="Q53" s="272" t="str">
        <f t="shared" si="4"/>
        <v/>
      </c>
      <c r="R53" s="274"/>
      <c r="S53" s="275"/>
      <c r="T53" s="276"/>
      <c r="U53" s="276"/>
      <c r="V53" s="272" t="str">
        <f t="shared" si="5"/>
        <v/>
      </c>
      <c r="W53" s="273"/>
      <c r="X53" s="29" cm="1">
        <f t="array" ref="X53">'Vendor Utilization Plan'!L49:L49</f>
        <v>0</v>
      </c>
      <c r="Y53" s="30" cm="1">
        <f t="array" ref="Y53">'Vendor Utilization Plan'!N49:N49</f>
        <v>0</v>
      </c>
      <c r="Z53" s="404" cm="1">
        <f t="array" ref="Z53">'Vendor Utilization Plan'!P49:P49</f>
        <v>0</v>
      </c>
      <c r="AA53" s="405"/>
      <c r="AB53" s="406"/>
    </row>
    <row r="54" spans="1:28" ht="14.25" thickBot="1" x14ac:dyDescent="0.3">
      <c r="A54" s="393" t="s">
        <v>33</v>
      </c>
      <c r="B54" s="394"/>
      <c r="C54" s="394"/>
      <c r="D54" s="394"/>
      <c r="E54" s="394"/>
      <c r="F54" s="394"/>
      <c r="G54" s="394"/>
      <c r="H54" s="395"/>
      <c r="I54" s="391">
        <f>SUM(I44:K53)</f>
        <v>0</v>
      </c>
      <c r="J54" s="392"/>
      <c r="K54" s="396">
        <f>SUM(K44:M53)</f>
        <v>0</v>
      </c>
      <c r="L54" s="396"/>
      <c r="M54" s="396"/>
      <c r="N54" s="396">
        <f>SUM(N44:P53)</f>
        <v>0</v>
      </c>
      <c r="O54" s="396"/>
      <c r="P54" s="396"/>
      <c r="Q54" s="400">
        <f>SUM(Q44:R53)</f>
        <v>0</v>
      </c>
      <c r="R54" s="401"/>
      <c r="S54" s="402">
        <f>SUM(S44:U53)</f>
        <v>0</v>
      </c>
      <c r="T54" s="396"/>
      <c r="U54" s="396"/>
      <c r="V54" s="400">
        <f>SUM(V44:W53)</f>
        <v>0</v>
      </c>
      <c r="W54" s="403"/>
      <c r="X54" s="31"/>
      <c r="Y54" s="32"/>
      <c r="Z54" s="448"/>
      <c r="AA54" s="449"/>
      <c r="AB54" s="450"/>
    </row>
    <row r="55" spans="1:28" ht="15.75" x14ac:dyDescent="0.25">
      <c r="A55" s="451" t="s">
        <v>39</v>
      </c>
      <c r="B55" s="452"/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452"/>
      <c r="O55" s="452"/>
      <c r="P55" s="452"/>
      <c r="Q55" s="452"/>
      <c r="R55" s="452"/>
      <c r="S55" s="452"/>
      <c r="T55" s="452"/>
      <c r="U55" s="452"/>
      <c r="V55" s="452"/>
      <c r="W55" s="452"/>
      <c r="X55" s="452"/>
      <c r="Y55" s="452"/>
      <c r="Z55" s="452"/>
      <c r="AA55" s="452"/>
      <c r="AB55" s="453"/>
    </row>
    <row r="56" spans="1:28" ht="15" customHeight="1" thickBot="1" x14ac:dyDescent="0.3">
      <c r="A56" s="454" t="str" cm="1">
        <f t="array" ref="A56">'Vendor Utilization Plan'!A53:A53</f>
        <v>Outline the Other Economic Opportunities to meet Contract Requirements</v>
      </c>
      <c r="B56" s="455"/>
      <c r="C56" s="455"/>
      <c r="D56" s="455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6"/>
    </row>
    <row r="57" spans="1:28" ht="138.75" customHeight="1" thickTop="1" thickBot="1" x14ac:dyDescent="0.25">
      <c r="A57" s="367" cm="1">
        <f t="array" ref="A57">'Vendor Utilization Plan'!A54:A54</f>
        <v>0</v>
      </c>
      <c r="B57" s="368"/>
      <c r="C57" s="368"/>
      <c r="D57" s="368"/>
      <c r="E57" s="368"/>
      <c r="F57" s="368"/>
      <c r="G57" s="368"/>
      <c r="H57" s="368"/>
      <c r="I57" s="368"/>
      <c r="J57" s="368"/>
      <c r="K57" s="368"/>
      <c r="L57" s="368"/>
      <c r="M57" s="368"/>
      <c r="N57" s="368"/>
      <c r="O57" s="368"/>
      <c r="P57" s="368"/>
      <c r="Q57" s="368"/>
      <c r="R57" s="368"/>
      <c r="S57" s="368"/>
      <c r="T57" s="368"/>
      <c r="U57" s="368"/>
      <c r="V57" s="368"/>
      <c r="W57" s="368"/>
      <c r="X57" s="368"/>
      <c r="Y57" s="368"/>
      <c r="Z57" s="368"/>
      <c r="AA57" s="368"/>
      <c r="AB57" s="369"/>
    </row>
    <row r="58" spans="1:28" ht="13.5" customHeight="1" x14ac:dyDescent="0.25">
      <c r="A58" s="325" t="s">
        <v>83</v>
      </c>
      <c r="B58" s="326"/>
      <c r="C58" s="326"/>
      <c r="D58" s="326"/>
      <c r="E58" s="326"/>
      <c r="F58" s="326"/>
      <c r="G58" s="326"/>
      <c r="H58" s="326"/>
      <c r="I58" s="326"/>
      <c r="J58" s="326"/>
      <c r="K58" s="326"/>
      <c r="L58" s="326"/>
      <c r="M58" s="326"/>
      <c r="N58" s="326"/>
      <c r="O58" s="326"/>
      <c r="P58" s="326"/>
      <c r="Q58" s="326"/>
      <c r="R58" s="326"/>
      <c r="S58" s="326"/>
      <c r="T58" s="326"/>
      <c r="U58" s="326"/>
      <c r="V58" s="326"/>
      <c r="W58" s="326"/>
      <c r="X58" s="326"/>
      <c r="Y58" s="326"/>
      <c r="Z58" s="326"/>
      <c r="AA58" s="326"/>
      <c r="AB58" s="327"/>
    </row>
    <row r="59" spans="1:28" ht="15.75" customHeight="1" thickBot="1" x14ac:dyDescent="0.3">
      <c r="A59" s="346" t="s">
        <v>114</v>
      </c>
      <c r="B59" s="347"/>
      <c r="C59" s="347"/>
      <c r="D59" s="347"/>
      <c r="E59" s="347"/>
      <c r="F59" s="347"/>
      <c r="G59" s="347"/>
      <c r="H59" s="347"/>
      <c r="I59" s="348"/>
      <c r="J59" s="349" t="s">
        <v>73</v>
      </c>
      <c r="K59" s="347"/>
      <c r="L59" s="347"/>
      <c r="M59" s="347"/>
      <c r="N59" s="347"/>
      <c r="O59" s="347"/>
      <c r="P59" s="347"/>
      <c r="Q59" s="347"/>
      <c r="R59" s="348"/>
      <c r="S59" s="328" t="s">
        <v>76</v>
      </c>
      <c r="T59" s="329"/>
      <c r="U59" s="329"/>
      <c r="V59" s="329"/>
      <c r="W59" s="329"/>
      <c r="X59" s="329"/>
      <c r="Y59" s="329"/>
      <c r="Z59" s="329"/>
      <c r="AA59" s="329"/>
      <c r="AB59" s="330"/>
    </row>
    <row r="60" spans="1:28" ht="15.75" customHeight="1" thickTop="1" x14ac:dyDescent="0.25">
      <c r="A60" s="359"/>
      <c r="B60" s="361" t="s">
        <v>40</v>
      </c>
      <c r="C60" s="361"/>
      <c r="D60" s="361"/>
      <c r="E60" s="361"/>
      <c r="F60" s="361"/>
      <c r="G60" s="361"/>
      <c r="H60" s="344" t="str">
        <f>IF(AND(AG34-N54&gt;=500000,AD34="x",AI28="x",A60="x"),(500000),IF(AND(AG34-N54&lt;500000,AD34="x",AI28="x",A60="x"),(AG34-N54),IF(AND(AG36-N54&gt;=500000,AD36="x",AI28="x",A60="x"),(500000),IF(AND(AG36-N54&lt;500000,AD36="x",AI28="x",A60="x"),(AG36-N54),IF(AND(AG34&gt;=500001,AD34="x",AI26="x",A60="x"),500000,IF(AND(AG34&lt;=500000,AD34="x",AI26="x",A60="x"),AG34,IF(AND(AG36&gt;=500001,AD36="x",AI26="x",A60="x"),500000,IF(AND(AG36&lt;=500000,AD36="x",AI26="x",A60="x"),AG36,"0"))))))))</f>
        <v>0</v>
      </c>
      <c r="I60" s="345"/>
      <c r="J60" s="33"/>
      <c r="K60" s="331" t="s">
        <v>74</v>
      </c>
      <c r="L60" s="332"/>
      <c r="M60" s="332"/>
      <c r="N60" s="332"/>
      <c r="O60" s="332"/>
      <c r="P60" s="332"/>
      <c r="Q60" s="332"/>
      <c r="R60" s="333"/>
      <c r="S60" s="337"/>
      <c r="T60" s="338"/>
      <c r="U60" s="338"/>
      <c r="V60" s="338"/>
      <c r="W60" s="338"/>
      <c r="X60" s="338"/>
      <c r="Y60" s="338"/>
      <c r="Z60" s="338"/>
      <c r="AA60" s="338"/>
      <c r="AB60" s="339"/>
    </row>
    <row r="61" spans="1:28" ht="15.75" customHeight="1" thickBot="1" x14ac:dyDescent="0.3">
      <c r="A61" s="360"/>
      <c r="B61" s="343" t="s">
        <v>41</v>
      </c>
      <c r="C61" s="343"/>
      <c r="D61" s="343"/>
      <c r="E61" s="343"/>
      <c r="F61" s="343"/>
      <c r="G61" s="343" t="str">
        <f>IF(G60=0,"",G60/M11)</f>
        <v/>
      </c>
      <c r="H61" s="365" t="str">
        <f>IF(M11=0,"",H60/M11)</f>
        <v/>
      </c>
      <c r="I61" s="366"/>
      <c r="J61" s="34"/>
      <c r="K61" s="334" t="s">
        <v>75</v>
      </c>
      <c r="L61" s="335"/>
      <c r="M61" s="335"/>
      <c r="N61" s="335"/>
      <c r="O61" s="335"/>
      <c r="P61" s="335"/>
      <c r="Q61" s="335"/>
      <c r="R61" s="336"/>
      <c r="S61" s="340"/>
      <c r="T61" s="341"/>
      <c r="U61" s="341"/>
      <c r="V61" s="341"/>
      <c r="W61" s="341"/>
      <c r="X61" s="341"/>
      <c r="Y61" s="341"/>
      <c r="Z61" s="341"/>
      <c r="AA61" s="341"/>
      <c r="AB61" s="342"/>
    </row>
    <row r="62" spans="1:28" ht="15.75" customHeight="1" thickBot="1" x14ac:dyDescent="0.25">
      <c r="A62" s="444" t="s">
        <v>77</v>
      </c>
      <c r="B62" s="445"/>
      <c r="C62" s="445"/>
      <c r="D62" s="445"/>
      <c r="E62" s="445"/>
      <c r="F62" s="445"/>
      <c r="G62" s="445"/>
      <c r="H62" s="445"/>
      <c r="I62" s="445"/>
      <c r="J62" s="445"/>
      <c r="K62" s="445"/>
      <c r="L62" s="445"/>
      <c r="M62" s="445"/>
      <c r="N62" s="445"/>
      <c r="O62" s="445"/>
      <c r="P62" s="445"/>
      <c r="Q62" s="445"/>
      <c r="R62" s="445"/>
      <c r="S62" s="445"/>
      <c r="T62" s="445"/>
      <c r="U62" s="445"/>
      <c r="V62" s="445"/>
      <c r="W62" s="445"/>
      <c r="X62" s="445"/>
      <c r="Y62" s="445"/>
      <c r="Z62" s="445"/>
      <c r="AA62" s="445"/>
      <c r="AB62" s="446"/>
    </row>
    <row r="63" spans="1:28" ht="120.75" customHeight="1" thickTop="1" x14ac:dyDescent="0.2">
      <c r="A63" s="367"/>
      <c r="B63" s="368"/>
      <c r="C63" s="368"/>
      <c r="D63" s="368"/>
      <c r="E63" s="368"/>
      <c r="F63" s="368"/>
      <c r="G63" s="368"/>
      <c r="H63" s="368"/>
      <c r="I63" s="368"/>
      <c r="J63" s="368"/>
      <c r="K63" s="368"/>
      <c r="L63" s="368"/>
      <c r="M63" s="368"/>
      <c r="N63" s="368"/>
      <c r="O63" s="368"/>
      <c r="P63" s="368"/>
      <c r="Q63" s="368"/>
      <c r="R63" s="368"/>
      <c r="S63" s="368"/>
      <c r="T63" s="368"/>
      <c r="U63" s="368"/>
      <c r="V63" s="368"/>
      <c r="W63" s="368"/>
      <c r="X63" s="368"/>
      <c r="Y63" s="368"/>
      <c r="Z63" s="368"/>
      <c r="AA63" s="368"/>
      <c r="AB63" s="369"/>
    </row>
    <row r="64" spans="1:28" ht="13.5" customHeight="1" thickBot="1" x14ac:dyDescent="0.25">
      <c r="A64" s="362" t="s">
        <v>100</v>
      </c>
      <c r="B64" s="363"/>
      <c r="C64" s="363"/>
      <c r="D64" s="363"/>
      <c r="E64" s="363"/>
      <c r="F64" s="363"/>
      <c r="G64" s="363"/>
      <c r="H64" s="363"/>
      <c r="I64" s="363"/>
      <c r="J64" s="363"/>
      <c r="K64" s="363"/>
      <c r="L64" s="363"/>
      <c r="M64" s="363"/>
      <c r="N64" s="363"/>
      <c r="O64" s="363"/>
      <c r="P64" s="363"/>
      <c r="Q64" s="363"/>
      <c r="R64" s="363"/>
      <c r="S64" s="363"/>
      <c r="T64" s="363"/>
      <c r="U64" s="363"/>
      <c r="V64" s="363"/>
      <c r="W64" s="363"/>
      <c r="X64" s="363"/>
      <c r="Y64" s="363"/>
      <c r="Z64" s="363"/>
      <c r="AA64" s="363"/>
      <c r="AB64" s="364"/>
    </row>
    <row r="65" spans="1:28" ht="15.75" customHeight="1" thickTop="1" x14ac:dyDescent="0.25">
      <c r="A65" s="80" t="s">
        <v>42</v>
      </c>
      <c r="B65" s="81"/>
      <c r="C65" s="81"/>
      <c r="D65" s="81"/>
      <c r="E65" s="81"/>
      <c r="F65" s="81"/>
      <c r="G65" s="81"/>
      <c r="H65" s="81"/>
      <c r="I65" s="82"/>
      <c r="J65" s="316" t="s">
        <v>43</v>
      </c>
      <c r="K65" s="317"/>
      <c r="L65" s="317"/>
      <c r="M65" s="317"/>
      <c r="N65" s="318"/>
      <c r="O65" s="378" t="s">
        <v>44</v>
      </c>
      <c r="P65" s="379"/>
      <c r="Q65" s="379"/>
      <c r="R65" s="379"/>
      <c r="S65" s="379"/>
      <c r="T65" s="379"/>
      <c r="U65" s="379"/>
      <c r="V65" s="379"/>
      <c r="W65" s="380"/>
      <c r="X65" s="376" t="s">
        <v>43</v>
      </c>
      <c r="Y65" s="376"/>
      <c r="Z65" s="376"/>
      <c r="AA65" s="376"/>
      <c r="AB65" s="377"/>
    </row>
    <row r="66" spans="1:28" ht="12.75" customHeight="1" x14ac:dyDescent="0.2">
      <c r="A66" s="350">
        <f>E21</f>
        <v>0</v>
      </c>
      <c r="B66" s="351"/>
      <c r="C66" s="351"/>
      <c r="D66" s="351"/>
      <c r="E66" s="351"/>
      <c r="F66" s="351"/>
      <c r="G66" s="351"/>
      <c r="H66" s="351"/>
      <c r="I66" s="352"/>
      <c r="J66" s="319"/>
      <c r="K66" s="320"/>
      <c r="L66" s="320"/>
      <c r="M66" s="320"/>
      <c r="N66" s="320"/>
      <c r="O66" s="350"/>
      <c r="P66" s="351"/>
      <c r="Q66" s="351"/>
      <c r="R66" s="351"/>
      <c r="S66" s="351"/>
      <c r="T66" s="351"/>
      <c r="U66" s="351"/>
      <c r="V66" s="351"/>
      <c r="W66" s="352"/>
      <c r="X66" s="319"/>
      <c r="Y66" s="320"/>
      <c r="Z66" s="320"/>
      <c r="AA66" s="320"/>
      <c r="AB66" s="320"/>
    </row>
    <row r="67" spans="1:28" ht="12.75" customHeight="1" x14ac:dyDescent="0.2">
      <c r="A67" s="353"/>
      <c r="B67" s="354"/>
      <c r="C67" s="354"/>
      <c r="D67" s="354"/>
      <c r="E67" s="354"/>
      <c r="F67" s="354"/>
      <c r="G67" s="354"/>
      <c r="H67" s="354"/>
      <c r="I67" s="355"/>
      <c r="J67" s="321"/>
      <c r="K67" s="322"/>
      <c r="L67" s="322"/>
      <c r="M67" s="322"/>
      <c r="N67" s="322"/>
      <c r="O67" s="353"/>
      <c r="P67" s="354"/>
      <c r="Q67" s="354"/>
      <c r="R67" s="354"/>
      <c r="S67" s="354"/>
      <c r="T67" s="354"/>
      <c r="U67" s="354"/>
      <c r="V67" s="354"/>
      <c r="W67" s="355"/>
      <c r="X67" s="321"/>
      <c r="Y67" s="322"/>
      <c r="Z67" s="322"/>
      <c r="AA67" s="322"/>
      <c r="AB67" s="322"/>
    </row>
    <row r="68" spans="1:28" ht="13.5" customHeight="1" thickBot="1" x14ac:dyDescent="0.25">
      <c r="A68" s="356"/>
      <c r="B68" s="357"/>
      <c r="C68" s="357"/>
      <c r="D68" s="357"/>
      <c r="E68" s="357"/>
      <c r="F68" s="357"/>
      <c r="G68" s="357"/>
      <c r="H68" s="357"/>
      <c r="I68" s="358"/>
      <c r="J68" s="323"/>
      <c r="K68" s="324"/>
      <c r="L68" s="324"/>
      <c r="M68" s="324"/>
      <c r="N68" s="324"/>
      <c r="O68" s="356"/>
      <c r="P68" s="357"/>
      <c r="Q68" s="357"/>
      <c r="R68" s="357"/>
      <c r="S68" s="357"/>
      <c r="T68" s="357"/>
      <c r="U68" s="357"/>
      <c r="V68" s="357"/>
      <c r="W68" s="358"/>
      <c r="X68" s="323"/>
      <c r="Y68" s="324"/>
      <c r="Z68" s="324"/>
      <c r="AA68" s="324"/>
      <c r="AB68" s="324"/>
    </row>
  </sheetData>
  <sheetProtection algorithmName="SHA-512" hashValue="tfIyc++mPNRRvB/IfZ5HryC3ROXPVNt6/wfE9Sr4+iSrO4+A75iRzBgvXRB7ccRQOQXOE8Fo0Hnf1d0dmmQ9Jg==" saltValue="y4tBrgTMf0Qaqaqt7hHvXw==" spinCount="100000" sheet="1" objects="1" scenarios="1" selectLockedCells="1"/>
  <mergeCells count="361">
    <mergeCell ref="AJ34:AJ35"/>
    <mergeCell ref="AJ36:AJ37"/>
    <mergeCell ref="AE36:AF37"/>
    <mergeCell ref="AG36:AI37"/>
    <mergeCell ref="A12:D12"/>
    <mergeCell ref="J28:L28"/>
    <mergeCell ref="K1:P3"/>
    <mergeCell ref="I19:L19"/>
    <mergeCell ref="M14:P15"/>
    <mergeCell ref="I17:L17"/>
    <mergeCell ref="E12:H12"/>
    <mergeCell ref="K4:O5"/>
    <mergeCell ref="K6:O7"/>
    <mergeCell ref="E18:H18"/>
    <mergeCell ref="I14:L15"/>
    <mergeCell ref="P6:P7"/>
    <mergeCell ref="E17:H17"/>
    <mergeCell ref="E19:H19"/>
    <mergeCell ref="I11:L11"/>
    <mergeCell ref="E13:H14"/>
    <mergeCell ref="P4:P5"/>
    <mergeCell ref="A8:AB8"/>
    <mergeCell ref="A9:AB9"/>
    <mergeCell ref="X11:AB12"/>
    <mergeCell ref="Q10:AB10"/>
    <mergeCell ref="V11:W12"/>
    <mergeCell ref="S18:U18"/>
    <mergeCell ref="V13:W13"/>
    <mergeCell ref="S27:T27"/>
    <mergeCell ref="U29:W29"/>
    <mergeCell ref="U26:W26"/>
    <mergeCell ref="Q15:R15"/>
    <mergeCell ref="S14:U14"/>
    <mergeCell ref="Q18:R18"/>
    <mergeCell ref="Q14:R14"/>
    <mergeCell ref="V14:W14"/>
    <mergeCell ref="U28:W28"/>
    <mergeCell ref="U25:W25"/>
    <mergeCell ref="P25:R25"/>
    <mergeCell ref="Q19:R19"/>
    <mergeCell ref="S11:U12"/>
    <mergeCell ref="Q11:R12"/>
    <mergeCell ref="I12:L13"/>
    <mergeCell ref="M11:P11"/>
    <mergeCell ref="Q13:R13"/>
    <mergeCell ref="S13:U13"/>
    <mergeCell ref="S16:U16"/>
    <mergeCell ref="Q17:R17"/>
    <mergeCell ref="X15:AB15"/>
    <mergeCell ref="S15:U15"/>
    <mergeCell ref="X16:AB16"/>
    <mergeCell ref="X17:AB17"/>
    <mergeCell ref="V17:W17"/>
    <mergeCell ref="V15:W15"/>
    <mergeCell ref="V16:W16"/>
    <mergeCell ref="S17:U17"/>
    <mergeCell ref="X13:AB13"/>
    <mergeCell ref="X14:AB14"/>
    <mergeCell ref="I10:L10"/>
    <mergeCell ref="A21:D21"/>
    <mergeCell ref="A25:E25"/>
    <mergeCell ref="M28:O28"/>
    <mergeCell ref="M10:P10"/>
    <mergeCell ref="M27:O27"/>
    <mergeCell ref="I16:L16"/>
    <mergeCell ref="E21:H21"/>
    <mergeCell ref="J27:L27"/>
    <mergeCell ref="P28:R28"/>
    <mergeCell ref="P27:R27"/>
    <mergeCell ref="M12:P13"/>
    <mergeCell ref="Q16:R16"/>
    <mergeCell ref="A15:D15"/>
    <mergeCell ref="E16:H16"/>
    <mergeCell ref="E15:H15"/>
    <mergeCell ref="M18:P18"/>
    <mergeCell ref="A10:D10"/>
    <mergeCell ref="E10:H10"/>
    <mergeCell ref="A18:D18"/>
    <mergeCell ref="A16:D16"/>
    <mergeCell ref="I20:L20"/>
    <mergeCell ref="A20:D20"/>
    <mergeCell ref="M25:O25"/>
    <mergeCell ref="E11:H11"/>
    <mergeCell ref="A13:D14"/>
    <mergeCell ref="A11:D11"/>
    <mergeCell ref="G51:H51"/>
    <mergeCell ref="K51:M51"/>
    <mergeCell ref="A51:E51"/>
    <mergeCell ref="A50:E50"/>
    <mergeCell ref="M17:P17"/>
    <mergeCell ref="M16:P16"/>
    <mergeCell ref="A17:D17"/>
    <mergeCell ref="E39:G39"/>
    <mergeCell ref="E40:G40"/>
    <mergeCell ref="A32:E32"/>
    <mergeCell ref="G43:H43"/>
    <mergeCell ref="P29:R29"/>
    <mergeCell ref="M26:O26"/>
    <mergeCell ref="P26:R26"/>
    <mergeCell ref="M21:P21"/>
    <mergeCell ref="I49:J49"/>
    <mergeCell ref="J32:L32"/>
    <mergeCell ref="A30:E30"/>
    <mergeCell ref="A31:E31"/>
    <mergeCell ref="I18:L18"/>
    <mergeCell ref="J25:L25"/>
    <mergeCell ref="A19:D19"/>
    <mergeCell ref="E20:H20"/>
    <mergeCell ref="M23:O23"/>
    <mergeCell ref="I48:J48"/>
    <mergeCell ref="M32:O32"/>
    <mergeCell ref="A44:E44"/>
    <mergeCell ref="L36:M36"/>
    <mergeCell ref="H38:K38"/>
    <mergeCell ref="H37:K37"/>
    <mergeCell ref="L37:M37"/>
    <mergeCell ref="L38:M38"/>
    <mergeCell ref="A37:D37"/>
    <mergeCell ref="A38:D38"/>
    <mergeCell ref="A35:D36"/>
    <mergeCell ref="E37:G37"/>
    <mergeCell ref="E38:G38"/>
    <mergeCell ref="H39:K39"/>
    <mergeCell ref="M20:P20"/>
    <mergeCell ref="M19:P19"/>
    <mergeCell ref="A34:I34"/>
    <mergeCell ref="J34:L34"/>
    <mergeCell ref="A33:E33"/>
    <mergeCell ref="A45:E45"/>
    <mergeCell ref="A46:E46"/>
    <mergeCell ref="J23:L23"/>
    <mergeCell ref="V20:W20"/>
    <mergeCell ref="X18:AB18"/>
    <mergeCell ref="M24:O24"/>
    <mergeCell ref="P24:R24"/>
    <mergeCell ref="J24:L24"/>
    <mergeCell ref="J29:L29"/>
    <mergeCell ref="M34:O34"/>
    <mergeCell ref="J33:L33"/>
    <mergeCell ref="S29:T29"/>
    <mergeCell ref="S23:T23"/>
    <mergeCell ref="S28:T28"/>
    <mergeCell ref="P34:R34"/>
    <mergeCell ref="U33:W33"/>
    <mergeCell ref="M33:O33"/>
    <mergeCell ref="Z26:AB26"/>
    <mergeCell ref="Z24:AB24"/>
    <mergeCell ref="Z27:AB27"/>
    <mergeCell ref="X20:AB20"/>
    <mergeCell ref="S20:U20"/>
    <mergeCell ref="Q20:R20"/>
    <mergeCell ref="X19:AB19"/>
    <mergeCell ref="V18:W18"/>
    <mergeCell ref="V19:W19"/>
    <mergeCell ref="A24:E24"/>
    <mergeCell ref="J26:L26"/>
    <mergeCell ref="S19:U19"/>
    <mergeCell ref="P33:R33"/>
    <mergeCell ref="I44:J44"/>
    <mergeCell ref="N43:P43"/>
    <mergeCell ref="U24:W24"/>
    <mergeCell ref="M29:O29"/>
    <mergeCell ref="J31:L31"/>
    <mergeCell ref="M31:O31"/>
    <mergeCell ref="L39:M39"/>
    <mergeCell ref="I43:J43"/>
    <mergeCell ref="U23:W23"/>
    <mergeCell ref="P23:R23"/>
    <mergeCell ref="V21:AB21"/>
    <mergeCell ref="S24:T24"/>
    <mergeCell ref="Q21:U21"/>
    <mergeCell ref="A22:AB22"/>
    <mergeCell ref="I21:L21"/>
    <mergeCell ref="A28:E28"/>
    <mergeCell ref="A29:E29"/>
    <mergeCell ref="A23:E23"/>
    <mergeCell ref="P30:R30"/>
    <mergeCell ref="Z23:AB23"/>
    <mergeCell ref="J30:L30"/>
    <mergeCell ref="M30:O30"/>
    <mergeCell ref="N40:P40"/>
    <mergeCell ref="U38:V38"/>
    <mergeCell ref="Q39:T39"/>
    <mergeCell ref="Q43:R43"/>
    <mergeCell ref="V44:W44"/>
    <mergeCell ref="S44:U44"/>
    <mergeCell ref="Q40:T40"/>
    <mergeCell ref="A41:AB41"/>
    <mergeCell ref="A39:D39"/>
    <mergeCell ref="A43:E43"/>
    <mergeCell ref="A42:AB42"/>
    <mergeCell ref="N38:P38"/>
    <mergeCell ref="N39:P39"/>
    <mergeCell ref="S43:U43"/>
    <mergeCell ref="Q36:T36"/>
    <mergeCell ref="S30:T30"/>
    <mergeCell ref="W35:AB39"/>
    <mergeCell ref="U39:V39"/>
    <mergeCell ref="U37:V37"/>
    <mergeCell ref="Q37:T37"/>
    <mergeCell ref="P32:R32"/>
    <mergeCell ref="S31:T31"/>
    <mergeCell ref="AD28:AH29"/>
    <mergeCell ref="AI28:AI29"/>
    <mergeCell ref="AG34:AI35"/>
    <mergeCell ref="Q49:R49"/>
    <mergeCell ref="AD34:AD35"/>
    <mergeCell ref="AE34:AF35"/>
    <mergeCell ref="A62:AB62"/>
    <mergeCell ref="Z50:AB50"/>
    <mergeCell ref="Z51:AB51"/>
    <mergeCell ref="Z52:AB52"/>
    <mergeCell ref="V43:W43"/>
    <mergeCell ref="Z54:AB54"/>
    <mergeCell ref="V48:W48"/>
    <mergeCell ref="V49:W49"/>
    <mergeCell ref="Z48:AB48"/>
    <mergeCell ref="Z49:AB49"/>
    <mergeCell ref="V51:W51"/>
    <mergeCell ref="Z45:AB45"/>
    <mergeCell ref="Z46:AB46"/>
    <mergeCell ref="Z47:AB47"/>
    <mergeCell ref="A55:AB55"/>
    <mergeCell ref="A56:AB56"/>
    <mergeCell ref="Z33:AB33"/>
    <mergeCell ref="S33:T33"/>
    <mergeCell ref="A26:E26"/>
    <mergeCell ref="Z30:AB30"/>
    <mergeCell ref="U32:W32"/>
    <mergeCell ref="S32:T32"/>
    <mergeCell ref="AD25:AI25"/>
    <mergeCell ref="Q54:R54"/>
    <mergeCell ref="V53:W53"/>
    <mergeCell ref="Q53:R53"/>
    <mergeCell ref="Q52:R52"/>
    <mergeCell ref="S52:U52"/>
    <mergeCell ref="V52:W52"/>
    <mergeCell ref="N54:P54"/>
    <mergeCell ref="S53:U53"/>
    <mergeCell ref="S54:U54"/>
    <mergeCell ref="V54:W54"/>
    <mergeCell ref="Z53:AB53"/>
    <mergeCell ref="N52:P52"/>
    <mergeCell ref="AD31:AJ32"/>
    <mergeCell ref="AD33:AJ33"/>
    <mergeCell ref="AD36:AD37"/>
    <mergeCell ref="AD26:AH27"/>
    <mergeCell ref="AI26:AI27"/>
    <mergeCell ref="Z25:AB25"/>
    <mergeCell ref="Z29:AB29"/>
    <mergeCell ref="U31:W31"/>
    <mergeCell ref="Z31:AB31"/>
    <mergeCell ref="P31:R31"/>
    <mergeCell ref="S26:T26"/>
    <mergeCell ref="S25:T25"/>
    <mergeCell ref="U30:W30"/>
    <mergeCell ref="Z28:AB28"/>
    <mergeCell ref="Z32:AB32"/>
    <mergeCell ref="X66:AB68"/>
    <mergeCell ref="X65:AB65"/>
    <mergeCell ref="O65:W65"/>
    <mergeCell ref="O66:W68"/>
    <mergeCell ref="U34:W34"/>
    <mergeCell ref="S34:T34"/>
    <mergeCell ref="N35:V35"/>
    <mergeCell ref="N36:P36"/>
    <mergeCell ref="U36:V36"/>
    <mergeCell ref="A57:AB57"/>
    <mergeCell ref="I53:J53"/>
    <mergeCell ref="I54:J54"/>
    <mergeCell ref="A54:H54"/>
    <mergeCell ref="G53:H53"/>
    <mergeCell ref="A53:E53"/>
    <mergeCell ref="K54:M54"/>
    <mergeCell ref="G47:H47"/>
    <mergeCell ref="I45:J45"/>
    <mergeCell ref="I46:J46"/>
    <mergeCell ref="I47:J47"/>
    <mergeCell ref="K45:M45"/>
    <mergeCell ref="K46:M46"/>
    <mergeCell ref="K47:M47"/>
    <mergeCell ref="J65:N65"/>
    <mergeCell ref="J66:N68"/>
    <mergeCell ref="A58:AB58"/>
    <mergeCell ref="S59:AB59"/>
    <mergeCell ref="K60:R60"/>
    <mergeCell ref="K61:R61"/>
    <mergeCell ref="S60:AB61"/>
    <mergeCell ref="B61:G61"/>
    <mergeCell ref="H60:I60"/>
    <mergeCell ref="A59:I59"/>
    <mergeCell ref="J59:R59"/>
    <mergeCell ref="A66:I68"/>
    <mergeCell ref="A60:A61"/>
    <mergeCell ref="B60:G60"/>
    <mergeCell ref="A64:AB64"/>
    <mergeCell ref="H61:I61"/>
    <mergeCell ref="A63:AB63"/>
    <mergeCell ref="E35:M35"/>
    <mergeCell ref="E36:G36"/>
    <mergeCell ref="Q46:R46"/>
    <mergeCell ref="Q38:T38"/>
    <mergeCell ref="L40:M40"/>
    <mergeCell ref="N37:P37"/>
    <mergeCell ref="K44:M44"/>
    <mergeCell ref="Q44:R44"/>
    <mergeCell ref="U40:V40"/>
    <mergeCell ref="H36:K36"/>
    <mergeCell ref="K43:M43"/>
    <mergeCell ref="G44:H44"/>
    <mergeCell ref="H40:K40"/>
    <mergeCell ref="G45:H45"/>
    <mergeCell ref="G46:H46"/>
    <mergeCell ref="A27:E27"/>
    <mergeCell ref="S51:U51"/>
    <mergeCell ref="G50:H50"/>
    <mergeCell ref="G48:H48"/>
    <mergeCell ref="N50:P50"/>
    <mergeCell ref="S50:U50"/>
    <mergeCell ref="V50:W50"/>
    <mergeCell ref="A48:E48"/>
    <mergeCell ref="N51:P51"/>
    <mergeCell ref="Q48:R48"/>
    <mergeCell ref="A49:E49"/>
    <mergeCell ref="G49:H49"/>
    <mergeCell ref="K49:M49"/>
    <mergeCell ref="N48:P48"/>
    <mergeCell ref="I50:J50"/>
    <mergeCell ref="K50:M50"/>
    <mergeCell ref="I51:J51"/>
    <mergeCell ref="W40:AB40"/>
    <mergeCell ref="Z34:AB34"/>
    <mergeCell ref="U27:W27"/>
    <mergeCell ref="Z44:AB44"/>
    <mergeCell ref="Z43:AB43"/>
    <mergeCell ref="N44:P44"/>
    <mergeCell ref="V45:W45"/>
    <mergeCell ref="K53:M53"/>
    <mergeCell ref="N53:P53"/>
    <mergeCell ref="A52:E52"/>
    <mergeCell ref="A40:D40"/>
    <mergeCell ref="I52:J52"/>
    <mergeCell ref="K52:M52"/>
    <mergeCell ref="N49:P49"/>
    <mergeCell ref="G52:H52"/>
    <mergeCell ref="V46:W46"/>
    <mergeCell ref="V47:W47"/>
    <mergeCell ref="Q45:R45"/>
    <mergeCell ref="Q47:R47"/>
    <mergeCell ref="S45:U45"/>
    <mergeCell ref="S46:U46"/>
    <mergeCell ref="Q50:R50"/>
    <mergeCell ref="Q51:R51"/>
    <mergeCell ref="S48:U48"/>
    <mergeCell ref="S49:U49"/>
    <mergeCell ref="S47:U47"/>
    <mergeCell ref="N45:P45"/>
    <mergeCell ref="N46:P46"/>
    <mergeCell ref="N47:P47"/>
    <mergeCell ref="K48:M48"/>
    <mergeCell ref="A47:E47"/>
  </mergeCells>
  <dataValidations count="3">
    <dataValidation type="list" allowBlank="1" showInputMessage="1" showErrorMessage="1" sqref="A60:A61 P4:P7 AI26:AI29 J60:J61" xr:uid="{00000000-0002-0000-0000-000004000000}">
      <formula1>"X"</formula1>
    </dataValidation>
    <dataValidation type="list" allowBlank="1" showInputMessage="1" showErrorMessage="1" sqref="E10:H10" xr:uid="{00000000-0002-0000-0000-000005000000}">
      <formula1>"New Contract, Purchase Order, Modification, Amendment, General Update"</formula1>
    </dataValidation>
    <dataValidation type="list" allowBlank="1" showInputMessage="1" showErrorMessage="1" sqref="E18:H18" xr:uid="{00000000-0002-0000-0000-000007000000}">
      <formula1>"Option Year 1, Option Year 2, Option Year 3, Option Year 4, N/A"</formula1>
    </dataValidation>
  </dataValidations>
  <printOptions horizontalCentered="1" verticalCentered="1"/>
  <pageMargins left="0.25" right="0.25" top="0.75" bottom="0.75" header="0.3" footer="0.3"/>
  <pageSetup scale="54" orientation="portrait" r:id="rId1"/>
  <headerFooter>
    <oddHeader xml:space="preserve">&amp;L&amp;G
</oddHeader>
    <oddFooter xml:space="preserve">&amp;RDiversity Goals Utilization Plan
Rev 12.1.22                                                            
</oddFooter>
  </headerFooter>
  <ignoredErrors>
    <ignoredError sqref="M19:P20 E13 E11 M10 A44:F53 N44:P53 X44:AB53 A24:I33 P24:R33 X24:AB33 A57 F15:H15 F16:H16 E15 E16 AD34:AJ37" unlocked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Vendor Utilization Plan</vt:lpstr>
      <vt:lpstr>'Utilization Plan'!Print_Area</vt:lpstr>
      <vt:lpstr>'Vendor Utilization Plan'!Print_Area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Risa Pincus</dc:creator>
  <cp:lastModifiedBy>Maldonado, Brenda</cp:lastModifiedBy>
  <cp:lastPrinted>2023-12-27T23:08:47Z</cp:lastPrinted>
  <dcterms:created xsi:type="dcterms:W3CDTF">2011-02-03T03:40:27Z</dcterms:created>
  <dcterms:modified xsi:type="dcterms:W3CDTF">2025-03-27T21:55:00Z</dcterms:modified>
</cp:coreProperties>
</file>